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autoCompressPictures="0"/>
  <mc:AlternateContent xmlns:mc="http://schemas.openxmlformats.org/markup-compatibility/2006">
    <mc:Choice Requires="x15">
      <x15ac:absPath xmlns:x15ac="http://schemas.microsoft.com/office/spreadsheetml/2010/11/ac" url="C:\Users\igort\Documents\VALDOLTRA\projekti\nova lekarna\sprememba razpisne dokumentacije september 2020\"/>
    </mc:Choice>
  </mc:AlternateContent>
  <xr:revisionPtr revIDLastSave="0" documentId="8_{6B9A087C-A490-47E6-A77F-33F6FDE06096}" xr6:coauthVersionLast="36" xr6:coauthVersionMax="36" xr10:uidLastSave="{00000000-0000-0000-0000-000000000000}"/>
  <bookViews>
    <workbookView xWindow="0" yWindow="0" windowWidth="28110" windowHeight="11220" tabRatio="846" activeTab="4" xr2:uid="{00000000-000D-0000-FFFF-FFFF00000000}"/>
  </bookViews>
  <sheets>
    <sheet name="GOI Rekapitulacija" sheetId="1" r:id="rId1"/>
    <sheet name="GO Rekapitulacija" sheetId="2" r:id="rId2"/>
    <sheet name="G Zemeljska dela" sheetId="3" r:id="rId3"/>
    <sheet name="G Rušilna in demontažna dela" sheetId="4" r:id="rId4"/>
    <sheet name="G Tesarska dela" sheetId="5" r:id="rId5"/>
    <sheet name="G Betonska dela" sheetId="6" r:id="rId6"/>
    <sheet name="G Zidarska dela" sheetId="21" r:id="rId7"/>
    <sheet name="G Zun kan" sheetId="22" r:id="rId8"/>
    <sheet name="O Kleparska dela" sheetId="9" r:id="rId9"/>
    <sheet name="O Ključarničarska dela" sheetId="10" r:id="rId10"/>
    <sheet name="O Kamnošeška dela" sheetId="11" r:id="rId11"/>
    <sheet name="O Keramičarska dela" sheetId="12" r:id="rId12"/>
    <sheet name="O Tlakarska dela" sheetId="13" r:id="rId13"/>
    <sheet name="O Spušč strop in mavec dela" sheetId="14" r:id="rId14"/>
    <sheet name="O Slikopleskar fasader  dela" sheetId="19" r:id="rId15"/>
    <sheet name="O Notranja bolniška vrata" sheetId="15" r:id="rId16"/>
    <sheet name="O Stavbno pohištvo ALU" sheetId="20" r:id="rId17"/>
    <sheet name="Nepredvidena in proj dela" sheetId="23" r:id="rId18"/>
    <sheet name="CISTI PROSTORI" sheetId="24" r:id="rId19"/>
  </sheets>
  <definedNames>
    <definedName name="_bookmark17" localSheetId="18">'CISTI PROSTORI'!#REF!</definedName>
    <definedName name="_bookmark2" localSheetId="18">'CISTI PROSTORI'!#REF!</definedName>
    <definedName name="a">'O Ključarničarska dela'!$1:$1</definedName>
    <definedName name="_xlnm.Print_Area" localSheetId="18">'CISTI PROSTORI'!$A$1:$E$55</definedName>
    <definedName name="_xlnm.Print_Area" localSheetId="3">'G Rušilna in demontažna dela'!$A$1:$E$48</definedName>
    <definedName name="_xlnm.Print_Area" localSheetId="4">'G Tesarska dela'!$A$1:$E$35</definedName>
    <definedName name="_xlnm.Print_Area" localSheetId="2">'G Zemeljska dela'!$A$1:$E$43</definedName>
    <definedName name="_xlnm.Print_Area" localSheetId="6">'G Zidarska dela'!$A$1:$E$109</definedName>
    <definedName name="_xlnm.Print_Area" localSheetId="7">'G Zun kan'!$A$1:$E$30</definedName>
    <definedName name="_xlnm.Print_Area" localSheetId="0">'GOI Rekapitulacija'!$A$1:$D$23</definedName>
    <definedName name="_xlnm.Print_Area" localSheetId="17">'Nepredvidena in proj dela'!$A$1:$E$26</definedName>
    <definedName name="_xlnm.Print_Area" localSheetId="10">'O Kamnošeška dela'!$A$1:$E$41</definedName>
    <definedName name="_xlnm.Print_Area" localSheetId="11">'O Keramičarska dela'!$A$1:$E$13</definedName>
    <definedName name="_xlnm.Print_Area" localSheetId="15">'O Notranja bolniška vrata'!$A$1:$E$24</definedName>
    <definedName name="_xlnm.Print_Area" localSheetId="14">'O Slikopleskar fasader  dela'!$A$1:$E$22</definedName>
    <definedName name="_xlnm.Print_Area" localSheetId="16">'O Stavbno pohištvo ALU'!$A$1:$E$38</definedName>
    <definedName name="_xlnm.Print_Area" localSheetId="12">'O Tlakarska dela'!$A$1:$E$19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49" i="24" l="1"/>
  <c r="E49" i="24" s="1"/>
  <c r="C16" i="24"/>
  <c r="C13" i="24"/>
  <c r="E13" i="24" s="1"/>
  <c r="D52" i="24" s="1"/>
  <c r="C7" i="24"/>
  <c r="E7" i="15"/>
  <c r="E10" i="15"/>
  <c r="E13" i="15"/>
  <c r="E16" i="15"/>
  <c r="E20" i="15"/>
  <c r="E7" i="9"/>
  <c r="E18" i="9" s="1"/>
  <c r="F19" i="2" s="1"/>
  <c r="E10" i="9"/>
  <c r="E13" i="9"/>
  <c r="E16" i="9"/>
  <c r="E6" i="10"/>
  <c r="E39" i="10" s="1"/>
  <c r="F21" i="2" s="1"/>
  <c r="E9" i="10"/>
  <c r="E12" i="10"/>
  <c r="E15" i="10"/>
  <c r="E18" i="10"/>
  <c r="E21" i="10"/>
  <c r="E27" i="10"/>
  <c r="E30" i="10"/>
  <c r="E33" i="10"/>
  <c r="E36" i="10"/>
  <c r="E7" i="11"/>
  <c r="E10" i="11"/>
  <c r="E13" i="11"/>
  <c r="E16" i="11"/>
  <c r="E19" i="11"/>
  <c r="E41" i="11" s="1"/>
  <c r="F23" i="2" s="1"/>
  <c r="E22" i="11"/>
  <c r="E25" i="11"/>
  <c r="E28" i="11"/>
  <c r="E31" i="11"/>
  <c r="E34" i="11"/>
  <c r="E37" i="11"/>
  <c r="E40" i="11"/>
  <c r="E7" i="12"/>
  <c r="E12" i="12" s="1"/>
  <c r="F25" i="2" s="1"/>
  <c r="E10" i="12"/>
  <c r="E7" i="13"/>
  <c r="E13" i="13"/>
  <c r="E16" i="13"/>
  <c r="E10" i="14"/>
  <c r="E13" i="14"/>
  <c r="E16" i="14"/>
  <c r="E19" i="14"/>
  <c r="E22" i="14"/>
  <c r="E10" i="19"/>
  <c r="E13" i="19"/>
  <c r="E17" i="19"/>
  <c r="E20" i="19"/>
  <c r="E8" i="20"/>
  <c r="E11" i="20"/>
  <c r="E14" i="20"/>
  <c r="E17" i="20"/>
  <c r="E20" i="20"/>
  <c r="E23" i="20"/>
  <c r="E26" i="20"/>
  <c r="E30" i="20"/>
  <c r="E34" i="20"/>
  <c r="E9" i="20"/>
  <c r="E10" i="20"/>
  <c r="E36" i="20" s="1"/>
  <c r="F35" i="2" s="1"/>
  <c r="E12" i="20"/>
  <c r="E13" i="20"/>
  <c r="E15" i="20"/>
  <c r="E16" i="20"/>
  <c r="E18" i="20"/>
  <c r="E19" i="20"/>
  <c r="E21" i="20"/>
  <c r="E22" i="20"/>
  <c r="E24" i="20"/>
  <c r="E25" i="20"/>
  <c r="E27" i="20"/>
  <c r="E31" i="20"/>
  <c r="E7" i="24"/>
  <c r="E10" i="24"/>
  <c r="E52" i="24" s="1"/>
  <c r="E16" i="24"/>
  <c r="E19" i="24"/>
  <c r="E22" i="24"/>
  <c r="E25" i="24"/>
  <c r="E28" i="24"/>
  <c r="E31" i="24"/>
  <c r="E34" i="24"/>
  <c r="E37" i="24"/>
  <c r="E40" i="24"/>
  <c r="E43" i="24"/>
  <c r="E46" i="24"/>
  <c r="E11" i="3"/>
  <c r="E14" i="3"/>
  <c r="E18" i="3"/>
  <c r="E21" i="3"/>
  <c r="E24" i="3"/>
  <c r="E27" i="3"/>
  <c r="E30" i="3"/>
  <c r="E33" i="3"/>
  <c r="E36" i="3"/>
  <c r="E39" i="3"/>
  <c r="E42" i="3"/>
  <c r="E7" i="4"/>
  <c r="E10" i="4"/>
  <c r="E13" i="4"/>
  <c r="E16" i="4"/>
  <c r="E22" i="4"/>
  <c r="E25" i="4"/>
  <c r="E28" i="4"/>
  <c r="E31" i="4"/>
  <c r="E34" i="4"/>
  <c r="E40" i="4"/>
  <c r="E43" i="4"/>
  <c r="E6" i="5"/>
  <c r="E9" i="5"/>
  <c r="E12" i="5"/>
  <c r="E15" i="5"/>
  <c r="E18" i="5"/>
  <c r="E21" i="5"/>
  <c r="E24" i="5"/>
  <c r="E27" i="5"/>
  <c r="E32" i="5"/>
  <c r="E7" i="6"/>
  <c r="E10" i="6"/>
  <c r="E13" i="6"/>
  <c r="E16" i="6"/>
  <c r="E19" i="6"/>
  <c r="E22" i="6"/>
  <c r="E42" i="6" s="1"/>
  <c r="F10" i="2" s="1"/>
  <c r="E25" i="6"/>
  <c r="E28" i="6"/>
  <c r="E31" i="6"/>
  <c r="E34" i="6"/>
  <c r="E37" i="6"/>
  <c r="E40" i="6"/>
  <c r="E6" i="21"/>
  <c r="E108" i="21" s="1"/>
  <c r="F12" i="2" s="1"/>
  <c r="E9" i="21"/>
  <c r="E12" i="21"/>
  <c r="E15" i="21"/>
  <c r="E18" i="21"/>
  <c r="E21" i="21"/>
  <c r="E24" i="21"/>
  <c r="E27" i="21"/>
  <c r="E30" i="21"/>
  <c r="E32" i="21"/>
  <c r="E35" i="21"/>
  <c r="E38" i="21"/>
  <c r="E41" i="21"/>
  <c r="E44" i="21"/>
  <c r="E47" i="21"/>
  <c r="E50" i="21"/>
  <c r="E53" i="21"/>
  <c r="E56" i="21"/>
  <c r="E59" i="21"/>
  <c r="E62" i="21"/>
  <c r="E65" i="21"/>
  <c r="E68" i="21"/>
  <c r="E71" i="21"/>
  <c r="E74" i="21"/>
  <c r="E77" i="21"/>
  <c r="E80" i="21"/>
  <c r="E83" i="21"/>
  <c r="E86" i="21"/>
  <c r="E89" i="21"/>
  <c r="E92" i="21"/>
  <c r="E95" i="21"/>
  <c r="E98" i="21"/>
  <c r="E101" i="21"/>
  <c r="E104" i="21"/>
  <c r="E107" i="21"/>
  <c r="E6" i="22"/>
  <c r="E9" i="22"/>
  <c r="E12" i="22"/>
  <c r="E29" i="22" s="1"/>
  <c r="F14" i="2" s="1"/>
  <c r="E15" i="22"/>
  <c r="E18" i="22"/>
  <c r="E21" i="22"/>
  <c r="E24" i="22"/>
  <c r="E27" i="22"/>
  <c r="E18" i="23"/>
  <c r="E23" i="23" s="1"/>
  <c r="F44" i="2" s="1"/>
  <c r="E21" i="23"/>
  <c r="C13" i="14"/>
  <c r="C53" i="21"/>
  <c r="C50" i="21"/>
  <c r="C30" i="5"/>
  <c r="E30" i="5" s="1"/>
  <c r="C46" i="4"/>
  <c r="E46" i="4" s="1"/>
  <c r="C37" i="4"/>
  <c r="E37" i="4" s="1"/>
  <c r="C40" i="4"/>
  <c r="C19" i="4"/>
  <c r="E19" i="4" s="1"/>
  <c r="C7" i="19"/>
  <c r="E7" i="19" s="1"/>
  <c r="E22" i="19" s="1"/>
  <c r="F31" i="2" s="1"/>
  <c r="C10" i="19"/>
  <c r="C25" i="14"/>
  <c r="E25" i="14" s="1"/>
  <c r="C7" i="14"/>
  <c r="E7" i="14" s="1"/>
  <c r="E27" i="14" s="1"/>
  <c r="F29" i="2" s="1"/>
  <c r="C13" i="13"/>
  <c r="C10" i="13"/>
  <c r="E10" i="13" s="1"/>
  <c r="E9" i="15"/>
  <c r="E22" i="15" s="1"/>
  <c r="F33" i="2" s="1"/>
  <c r="E11" i="15"/>
  <c r="E12" i="15"/>
  <c r="E14" i="15"/>
  <c r="E15" i="15"/>
  <c r="E17" i="15"/>
  <c r="E18" i="15"/>
  <c r="E19" i="15"/>
  <c r="E11" i="14"/>
  <c r="E12" i="14"/>
  <c r="E18" i="14"/>
  <c r="E21" i="14"/>
  <c r="E24" i="14"/>
  <c r="E8" i="19"/>
  <c r="E9" i="19"/>
  <c r="E11" i="19"/>
  <c r="E12" i="19"/>
  <c r="E19" i="19"/>
  <c r="E8" i="12"/>
  <c r="E9" i="12"/>
  <c r="E11" i="12"/>
  <c r="E14" i="19"/>
  <c r="E15" i="19"/>
  <c r="E8" i="14"/>
  <c r="E9" i="14"/>
  <c r="E15" i="14"/>
  <c r="E19" i="23"/>
  <c r="E20" i="23"/>
  <c r="E22" i="23"/>
  <c r="H32" i="12"/>
  <c r="E34" i="5" l="1"/>
  <c r="F8" i="2" s="1"/>
  <c r="E43" i="3"/>
  <c r="F4" i="2" s="1"/>
  <c r="E18" i="13"/>
  <c r="F27" i="2" s="1"/>
  <c r="F39" i="2" s="1"/>
  <c r="E48" i="4"/>
  <c r="F6" i="2" s="1"/>
  <c r="E54" i="24"/>
  <c r="F37" i="2" s="1"/>
  <c r="F16" i="2" l="1"/>
  <c r="C8" i="1" s="1"/>
  <c r="F42" i="2" l="1"/>
  <c r="F46" i="2" s="1"/>
  <c r="C10" i="1" s="1"/>
  <c r="C17" i="1" s="1"/>
  <c r="F49" i="2" l="1"/>
  <c r="C19" i="1"/>
  <c r="C21" i="1" s="1"/>
</calcChain>
</file>

<file path=xl/sharedStrings.xml><?xml version="1.0" encoding="utf-8"?>
<sst xmlns="http://schemas.openxmlformats.org/spreadsheetml/2006/main" count="691" uniqueCount="467">
  <si>
    <t>13.2.</t>
  </si>
  <si>
    <t>13.3.</t>
  </si>
  <si>
    <t>13.4.</t>
  </si>
  <si>
    <t>13.5.</t>
  </si>
  <si>
    <t>SKUPAJ OD 12.1. DO 12.7.</t>
  </si>
  <si>
    <t xml:space="preserve">13.0. </t>
  </si>
  <si>
    <t>13.1.</t>
  </si>
  <si>
    <t>12.4.</t>
  </si>
  <si>
    <t>12.5.</t>
  </si>
  <si>
    <t>12.7.</t>
  </si>
  <si>
    <t xml:space="preserve">12.0. </t>
  </si>
  <si>
    <t>12.1.</t>
  </si>
  <si>
    <t xml:space="preserve">11.0. </t>
  </si>
  <si>
    <t>11.2.</t>
  </si>
  <si>
    <t>11.3.</t>
  </si>
  <si>
    <t>11.4.</t>
  </si>
  <si>
    <t>11.5.</t>
  </si>
  <si>
    <t>10.1.</t>
  </si>
  <si>
    <t>10.2.</t>
  </si>
  <si>
    <t>9.1.</t>
  </si>
  <si>
    <t xml:space="preserve">10.0. </t>
  </si>
  <si>
    <t>Keramičarska dela</t>
  </si>
  <si>
    <t>8.7.</t>
  </si>
  <si>
    <t>8.8.</t>
  </si>
  <si>
    <t>8.9.</t>
  </si>
  <si>
    <t xml:space="preserve">9.0.  </t>
  </si>
  <si>
    <t>Kamnoseška dela</t>
  </si>
  <si>
    <t>8.5.</t>
  </si>
  <si>
    <t>8.1.</t>
  </si>
  <si>
    <t>8.2.</t>
  </si>
  <si>
    <t>8.3.</t>
  </si>
  <si>
    <t>8.4.</t>
  </si>
  <si>
    <t>SKUPAJ OD 7.1. DO 7.4.</t>
  </si>
  <si>
    <t xml:space="preserve">8.0.  </t>
  </si>
  <si>
    <t>Spuščeni stropovi in maveckartonska dela</t>
  </si>
  <si>
    <t>II.</t>
  </si>
  <si>
    <t>OBRTNIŠKA  IN INSTALACIJSKA  DELA</t>
  </si>
  <si>
    <t xml:space="preserve">7.0. </t>
  </si>
  <si>
    <t>Ključavničarska dela</t>
  </si>
  <si>
    <t>7.1.</t>
  </si>
  <si>
    <t>5.28.</t>
  </si>
  <si>
    <t>5.30.</t>
  </si>
  <si>
    <t>5.31.</t>
  </si>
  <si>
    <t>5.32.</t>
  </si>
  <si>
    <t>5.34.</t>
  </si>
  <si>
    <t>5.16.</t>
  </si>
  <si>
    <t>5.17.</t>
  </si>
  <si>
    <t>5.18.</t>
  </si>
  <si>
    <t>5.19.</t>
  </si>
  <si>
    <t>5.20.</t>
  </si>
  <si>
    <t>5.21.</t>
  </si>
  <si>
    <t>5.22.</t>
  </si>
  <si>
    <t>5.23.</t>
  </si>
  <si>
    <t>5.25.</t>
  </si>
  <si>
    <t>5.26.</t>
  </si>
  <si>
    <t>5.27.</t>
  </si>
  <si>
    <t>5.8.</t>
  </si>
  <si>
    <t>5.9.</t>
  </si>
  <si>
    <t>5.10.</t>
  </si>
  <si>
    <t>5.11.</t>
  </si>
  <si>
    <t>5.12.</t>
  </si>
  <si>
    <t>5.13.</t>
  </si>
  <si>
    <t>5.14.</t>
  </si>
  <si>
    <t>5.15.</t>
  </si>
  <si>
    <t>5.5.</t>
  </si>
  <si>
    <t>5.6.</t>
  </si>
  <si>
    <t>5.7.</t>
  </si>
  <si>
    <t>4.7.</t>
  </si>
  <si>
    <t>4.8.</t>
  </si>
  <si>
    <t>4.9.</t>
  </si>
  <si>
    <t>Zidarska dela</t>
  </si>
  <si>
    <t>5.1.</t>
  </si>
  <si>
    <t xml:space="preserve">4.0. </t>
  </si>
  <si>
    <t>4.1.</t>
  </si>
  <si>
    <t>4.2.</t>
  </si>
  <si>
    <t>4.3.</t>
  </si>
  <si>
    <t>4.6.</t>
  </si>
  <si>
    <t>3.1.</t>
  </si>
  <si>
    <t>3.2.</t>
  </si>
  <si>
    <t>3.3.</t>
  </si>
  <si>
    <t>3.5.</t>
  </si>
  <si>
    <t>3.8.</t>
  </si>
  <si>
    <t xml:space="preserve">3.0. </t>
  </si>
  <si>
    <t>kos</t>
  </si>
  <si>
    <t>Pk ur</t>
  </si>
  <si>
    <t>2.10.</t>
  </si>
  <si>
    <t>2.11.</t>
  </si>
  <si>
    <t>2.13.</t>
  </si>
  <si>
    <t>2.14.</t>
  </si>
  <si>
    <t>2.1.</t>
  </si>
  <si>
    <t>m`</t>
  </si>
  <si>
    <t>2.2.</t>
  </si>
  <si>
    <t>2.3.</t>
  </si>
  <si>
    <t>m3</t>
  </si>
  <si>
    <t>2.4.</t>
  </si>
  <si>
    <t>2.6.</t>
  </si>
  <si>
    <t>2.7.</t>
  </si>
  <si>
    <t>S  K U P N A    R E K A P I T U L A C I J A</t>
  </si>
  <si>
    <t>GRADBENA DELA</t>
  </si>
  <si>
    <t>ELEKTRIČNE NAPELJAVE IN NAPRAVE</t>
  </si>
  <si>
    <t>STROJNE NAPELJAVE IN NAPRAVE</t>
  </si>
  <si>
    <t>SKUPAJ</t>
  </si>
  <si>
    <t>OBRTNIŠKA DELA</t>
  </si>
  <si>
    <t>R E K A P I T U L A C I J A    gradbenih in obrtniških del</t>
  </si>
  <si>
    <t xml:space="preserve"> </t>
  </si>
  <si>
    <t xml:space="preserve">1.0.  </t>
  </si>
  <si>
    <t xml:space="preserve">2.0. </t>
  </si>
  <si>
    <t>Demontažna in rušilna dela</t>
  </si>
  <si>
    <t>3.0.</t>
  </si>
  <si>
    <t xml:space="preserve">4.0.   </t>
  </si>
  <si>
    <t xml:space="preserve">5.0. </t>
  </si>
  <si>
    <t>6.0.</t>
  </si>
  <si>
    <t>1.0. - 6.0. skupaj</t>
  </si>
  <si>
    <t xml:space="preserve">7.0.   </t>
  </si>
  <si>
    <t xml:space="preserve">8.0.   </t>
  </si>
  <si>
    <t xml:space="preserve">9.0.   </t>
  </si>
  <si>
    <t xml:space="preserve">  </t>
  </si>
  <si>
    <t xml:space="preserve">10.0.  </t>
  </si>
  <si>
    <t>11.0.</t>
  </si>
  <si>
    <t xml:space="preserve">Slikopleskarska dela </t>
  </si>
  <si>
    <t>12.0.</t>
  </si>
  <si>
    <t>13.0.</t>
  </si>
  <si>
    <t>I.</t>
  </si>
  <si>
    <t xml:space="preserve">1.0. </t>
  </si>
  <si>
    <t>1.1.</t>
  </si>
  <si>
    <t>m2</t>
  </si>
  <si>
    <t>1.2.</t>
  </si>
  <si>
    <t>1.3.</t>
  </si>
  <si>
    <t>Rušilna in demontažna dela</t>
  </si>
  <si>
    <t>m1</t>
  </si>
  <si>
    <t>IV.</t>
  </si>
  <si>
    <t>III.</t>
  </si>
  <si>
    <t>12.2.</t>
  </si>
  <si>
    <t>12.3.</t>
  </si>
  <si>
    <t>12.6.</t>
  </si>
  <si>
    <r>
      <t>Beton in armirani beton</t>
    </r>
    <r>
      <rPr>
        <sz val="11"/>
        <rFont val="Futura Std Medium"/>
        <family val="2"/>
      </rPr>
      <t xml:space="preserve"> </t>
    </r>
  </si>
  <si>
    <r>
      <t>Tesarska dela</t>
    </r>
    <r>
      <rPr>
        <sz val="11"/>
        <rFont val="Futura Std Medium"/>
        <family val="2"/>
      </rPr>
      <t xml:space="preserve"> </t>
    </r>
  </si>
  <si>
    <r>
      <t>Zidarska dela</t>
    </r>
    <r>
      <rPr>
        <sz val="11"/>
        <rFont val="Futura Std Medium"/>
        <family val="2"/>
      </rPr>
      <t xml:space="preserve"> </t>
    </r>
  </si>
  <si>
    <r>
      <t>Kamnoseška dela</t>
    </r>
    <r>
      <rPr>
        <sz val="11"/>
        <rFont val="Futura Std Medium"/>
        <family val="2"/>
      </rPr>
      <t xml:space="preserve"> </t>
    </r>
  </si>
  <si>
    <r>
      <t>Keramičarska dela</t>
    </r>
    <r>
      <rPr>
        <sz val="11"/>
        <rFont val="Futura Std Medium"/>
        <family val="2"/>
      </rPr>
      <t xml:space="preserve"> </t>
    </r>
  </si>
  <si>
    <t>2.5.</t>
  </si>
  <si>
    <t>2.8.</t>
  </si>
  <si>
    <t>2.9.</t>
  </si>
  <si>
    <t>2.12.</t>
  </si>
  <si>
    <t>3.4.</t>
  </si>
  <si>
    <t>3.6.</t>
  </si>
  <si>
    <t>3.7.</t>
  </si>
  <si>
    <t>4.5.</t>
  </si>
  <si>
    <t>4.4.</t>
  </si>
  <si>
    <t>5.2.</t>
  </si>
  <si>
    <t>5.3.</t>
  </si>
  <si>
    <t>5.4.</t>
  </si>
  <si>
    <t>5.24.</t>
  </si>
  <si>
    <t>5.29.</t>
  </si>
  <si>
    <t>5.33.</t>
  </si>
  <si>
    <t>5.35.</t>
  </si>
  <si>
    <t>8.6.</t>
  </si>
  <si>
    <t>14.0.</t>
  </si>
  <si>
    <t xml:space="preserve">14.0. </t>
  </si>
  <si>
    <t xml:space="preserve">Splošne zahteve za vsa dela </t>
  </si>
  <si>
    <t>Zemeljska cela</t>
  </si>
  <si>
    <t>15.0.</t>
  </si>
  <si>
    <t xml:space="preserve">Stavbno pohištvo iz aluminija </t>
  </si>
  <si>
    <t>Kleparska dela</t>
  </si>
  <si>
    <t xml:space="preserve">Ključavničarska  dela </t>
  </si>
  <si>
    <t xml:space="preserve">Spuščeni stropovi in maveckartonska dela </t>
  </si>
  <si>
    <t xml:space="preserve">Slikopleskarska in fasaderska  dela 
</t>
  </si>
  <si>
    <t xml:space="preserve"> Notranja bolniška vrata</t>
  </si>
  <si>
    <t>16.0.</t>
  </si>
  <si>
    <t>Projektantska dela</t>
  </si>
  <si>
    <t>Zemeljska dela</t>
  </si>
  <si>
    <t>Širok strojni izkop humusa v območju novih gradenj in ureditev, debeline do 0,2  m od  sedanjega nivoja terena, humus se deponira na gradbiščni deponiji za  humuziranje  po končanih gradbenih delih</t>
  </si>
  <si>
    <t xml:space="preserve">Široki strojni izkop v terenu IV. Kategorije </t>
  </si>
  <si>
    <t>Široki strojni izkop v terenu V. kategorije z uporabo strojev z vibracijskimi kladivi</t>
  </si>
  <si>
    <t>1.4.</t>
  </si>
  <si>
    <t>1.5.</t>
  </si>
  <si>
    <t>1.6.</t>
  </si>
  <si>
    <t>1.7.</t>
  </si>
  <si>
    <t>Zelo pazljiv ročni izkop ob energetskih kablih z vsemi  potrebnimi varstvenimi  ukrepi, ki jih predpisuje varstveni elaborat</t>
  </si>
  <si>
    <t xml:space="preserve">Temeljito čiščenje dna izkopov temeljev z izsekovanjem sprhlin fliša , odstranjene  morajo biti vse sprhline in temeljito očiščena gradbena  jama -  po navodilih  projektanta konstrukcije ali geomehanika 
</t>
  </si>
  <si>
    <t xml:space="preserve">Strojni izkop za pasovne temelje in cevne napeljave širine do 0,60 m v terenu V.  kategorije </t>
  </si>
  <si>
    <t>1.8.</t>
  </si>
  <si>
    <t>1.9.</t>
  </si>
  <si>
    <t>1.10.</t>
  </si>
  <si>
    <t>1.11.</t>
  </si>
  <si>
    <t>Zasip temeljev, drenaže in cevnih napeljav s čistim tamponskim materialom, po  slojih, z utrjevanjem</t>
  </si>
  <si>
    <t>Dobava in vgraditev čistega tamponskega materiala z nabijanjem po slojih, med  pasovnimi temelji in pod kineto, deb. do 30 cm</t>
  </si>
  <si>
    <t>Tamponski nosilni sloj povoznih površin, deb. do 30 cm,  iz drobljenega  apnenčevega agregata debelin frakcij od 0 do 65 mm. Agregat je vgrajen v  slojih, ne debelejših od 20  cm, uvaljan do primerne zbitosti, ki zagotavlja večjo  nosilnost od 100 Mpa, v  padcih in višinah, skladnih s projektom, tolerance do  + - 0,02 m</t>
  </si>
  <si>
    <t>Geomehanski pregled gradbene jame</t>
  </si>
  <si>
    <t>Arheološki nadzor nad zemeljskimi deli</t>
  </si>
  <si>
    <t>SKUPAJ OD 1.1. DO 1.11.</t>
  </si>
  <si>
    <t>V vseh opisih je zajeto podpiranje, iznos, nakladanje, odvoz na gradbiščno deponijo, nakladanje in odvoz na namensko deponijo, skladno z občinskimi  odloki, vključno s plačilom pristojbine na deponiji. Rušilna in demontažna dela se obračunajo na podlagi dejanskih količin in izmer na podlagi dokumentacije sedanjega stanja, z upoštevanjem vseh dejanskih odbitkov. Opisi zajemajo tudi vsa ostala manjša štemanja in NK pomožna dela, odstranitve in iznose, potrebne za izdelavo vseh ostalih GOI del. Rušilna dela se obračunajo na podlagi izmer odstranjenega materiala brez korekcijskih faktorjev.</t>
  </si>
  <si>
    <t>Rezanje asfaltnega tlaka</t>
  </si>
  <si>
    <t>Rušenje zunanjih tlakovanih površin na tamponski podlagi (asfaltno cestišče)  vključno z betonskimi robniki, temelji robnikov in tamponsko podlago,  skupne debeline do 0,40 m</t>
  </si>
  <si>
    <t xml:space="preserve">Rušenje obstoječih betonskih podstavkov (območje prestavljenih agregatov), deb.  cca 35 cm, dim. cca 4,00 x 6,00 m (2 kos), vključno s pazljivo odstranitvijo  vkopane cisterne, ki je služila za potrebe napajanja agregatov z diesel pogonskim  gorivom. Odstrani se cisterna, prostor se zasuje. Vse površine se naknadno  humunizirajo, zatravijo ter posadijo z avtohtonimi rastlinami skladno z obstoječi  vegetacijo na območju kompleksa bolnišnice. V opisu je zajeto rušenje,  nakladanje , odvoz materiala na trajno deponijo, plačilo pristojbine ter dovoz,  raznos, razprostiranje ter zatravitev in zasaditev površin v površini cca 75 m2.
</t>
  </si>
  <si>
    <t>kpl</t>
  </si>
  <si>
    <t>Rušenje talne armiranobetonske plošče, vključno s plavajočim tlakom, tamponsko  podlago in terenom do nivoja predvidenega novega tamponskega nasipa  (poglobitev obstoječega dela objekta)</t>
  </si>
  <si>
    <t xml:space="preserve">Rušenje kamnitega nosilnega zidu deb. cca 0,60m, vključno z nadvratnimi in  okenskimi prekladami, ometom in morebitno keramično ali drugo stensko oblogo  (preboji za vrata, instalacije ipd.) s podpiranjem 
</t>
  </si>
  <si>
    <t>Rušenje kamnitih in armiranobetonskih temeljev</t>
  </si>
  <si>
    <t xml:space="preserve">Rezanje armiranobetonskih sten in medetažnih konstrukcij - konstrukcijska ločitev 
 delov objekta, ki se ruši od objekta,ki se ohrani
</t>
  </si>
  <si>
    <t>Rušenje armiranobetonskih temeljev, zidov, medetažnih in strešnih konstrukcij  deb. do 0,30 m, vključno z oblogami in tlaki</t>
  </si>
  <si>
    <t>Pazljiva odstranitev strešne kritine – dvojne samonosilne trapezne pločevine z  vmesnim slojem poliruetanske izolacije, skupaj s pocinkano podkonstrukcijo,  strešnimi obrobami, kritina se nepoškodovana preda investitorju ali po njegovem  navodilu odpelje na trajno deponijo</t>
  </si>
  <si>
    <t>Odstranitev lesene strešne konstrukcije, vključno s pritrdilnim materialom in sidri</t>
  </si>
  <si>
    <t>Odstranitev stavbnega pohištva, lesene izvedbe (okna, vrata), velikosti do 5,0  m2, vključno s podboji in slepimi okvirji, stavbno pohištvo se preda investitorju  ali po njegovem navodilu odpelje na trajno deponijo</t>
  </si>
  <si>
    <t>Demontaža spuščenih stropov, vključno s primarno in sekundarno konstrukcijo in  obešali</t>
  </si>
  <si>
    <t>Odstranitev stenskih ometov, vključno s keramično oblogo</t>
  </si>
  <si>
    <t>Razna manjša demontažna dela - obračun na podlagi dejansko potrebnega časa  po predhodni odobritvi nadzora</t>
  </si>
  <si>
    <t>SKUPAJ OD 2.1. DO 2.14.</t>
  </si>
  <si>
    <t>Tesarska dela</t>
  </si>
  <si>
    <t xml:space="preserve">Zajet je najem, morebitna nabava, dostava in odvoz, kompletna montaža, demontaža opažev in odrov, vključno s podpiranjem, ter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 V opisih je zajeta namestitev trikotnih vogalnih letvic  za lažje razopaženje dim. do 1 x 1 cm, letvic za odkapne rege pri nadstreških, vstavitev letev za utore instalacijskih razvodov, vstavitev letev pri nadzidkih za izvedbo niše za zaključek hidroizolacije. Osnova za obračun opažev je površina opažanega betona. </t>
  </si>
  <si>
    <t>Opaž pasovnih temeljnih nosilcev pravokotnega prereza</t>
  </si>
  <si>
    <t>Enostranski opaž novih pasovnih temeljnih nosilcev ob spodbetoniranju sedanjih  temeljev</t>
  </si>
  <si>
    <t xml:space="preserve">Opaž zidov in parapetov deb. do 0,25 m, vključno s končnimi zaporami opaža na  zaključku zidov, višina zidu do 5,0 m </t>
  </si>
  <si>
    <t>Enostranski opaž zidov in parapetov deb. do 0,25 m, vključno s končnimi  zaporami opaža na zaključku zidov (novi ab zidovi in parapet ob  obstoječemu objektu), višina zidu do 5,0 m</t>
  </si>
  <si>
    <t xml:space="preserve">Opaž nosilcev in  preklad preprostega prereza
</t>
  </si>
  <si>
    <t>Opaž ravnih ab plošč deb. do 0,25 m, vključno z zaporo opaža na zunanjih robovih  plošč, višina podpiranja do 5,0 m</t>
  </si>
  <si>
    <t>Opaž robov odprtin v zidovih in ploščah, širine do 0,25 m</t>
  </si>
  <si>
    <t>Izdelava, namestitev v opaž in demontaža škatel za izvedbo prebojev kanalizacije  v temeljnih nosilcij dim cca 30/30/30 cm</t>
  </si>
  <si>
    <t>3.9.</t>
  </si>
  <si>
    <t>3.10.</t>
  </si>
  <si>
    <t>Pomični delovni odri, za prostore višine do 5,0 m, obračuna se 1x celotna koristna  koristna površina objekta za ves čas gradnje</t>
  </si>
  <si>
    <t>Fasadni odri - obračunajo se 1x za vsa dela do konca gradnje, obračuna se dolžina  x višina odrane fasade</t>
  </si>
  <si>
    <t>SKUPAJ OD 3.1. DO 3.10.</t>
  </si>
  <si>
    <t>V opisih je zajeta je dobava in vgraditev betona ter dobava, krivljenje, vezanje in vgraditev armature. Osnova za obračun betonov je dejansko vgrajena količina betona, ki se izračuna po projektni dokumentaciji. Osnova za obračun armature je dejansko vgrajena količina, dokumentirana z izvlečki armaturnega načrta, morebitne ojačitve v območju temeljev in prebojev ugotavljata skupno izvajalec in nadzornik na podlagi predloženih grafičnih prilog izvajalca. Armatura mora biti položena precizno, z ustreznimi distančniki, tako, da je povsod dosežena potrebna zaščitna plast betona. Sestavni del opisov je skrb za tehnično pravilno razporeditev vseh instalacijskih cevi, ki so zalite v ploščah in stenah. Cevi morajo potekati v osrednjem nevtralnem delu plošč in sten, med seboj morajo biti razmaknjene najmanj 5 cm, tako, da je možno kvalitetno zalitje plošč in sten. Morebitna neustrezno zalita mesta je potrebno po razopaženju po posvetovanju z nadzorom in projektantom konstrukcije sanirati z namenskimi sanacijskimi materiali (sanacija z navadno podaljšano malto ni možna), vsi s tem povezani stroški so režijski strošek izvajalca. Vsi betoni morajo biti skladni s standardoma SIST EN 206-1 in SIST 1026:2004, izdelani v betonarni, ki ima certificirano kontrolo kakovosti proizvodnje.  V opisih je  zajeto morebitno potrebno črpanje talne vode med izvedbo del, ter vsi potrebni dodatki betonom.</t>
  </si>
  <si>
    <t xml:space="preserve">Beton  C 16/20, XC2, XD3, XF2-PV-II, prereza 0,08 – 012 m3/m2/m’ (podložni beton pod temeljno ploščo in temelji, deb. do 0,10 m </t>
  </si>
  <si>
    <t xml:space="preserve">Armirani beton C 25/30, XC1, – spodbetoniranje obstoječih temeljev </t>
  </si>
  <si>
    <t>Betonska dela</t>
  </si>
  <si>
    <t>Vodonepropustni armirani beton C 30/37, XC2, XD3, XF2-PV-II,  izdelan skladno z DIN  1045, prereza nad 0,30/m3/m2/m’ – talna plošča tehnične etaže, temeljni nosilci tehnične etaže, podaljšek instalacijske kinete. V opisu je zajeta nega do minimalne starosti 20 dni in preizkus vodotesnosti</t>
  </si>
  <si>
    <t xml:space="preserve">Armirani beton C 25/30, XC1, prereza 0,20 – 0,30 m3/m2/m’ – stene, kineta, nosilci in strešni plošči </t>
  </si>
  <si>
    <t>Armirani beton C 25/30, XC1, manjših prerezov – vratni okvirji, preklade, vezi, ojačitve ipd</t>
  </si>
  <si>
    <t>Premaz delovnih stikov s z vodotesnim ekspandirajočim premazom (npr.  hidrotest)</t>
  </si>
  <si>
    <t xml:space="preserve">Premaz delovnih stikov s sredstvom za boljšo sprijemljivost starega in novega   betona (elastosil ali sl.) </t>
  </si>
  <si>
    <t>4.10.</t>
  </si>
  <si>
    <t>4.11.</t>
  </si>
  <si>
    <t xml:space="preserve">Dobava, polaganje in vezanje rebraste enostavne in srednje komplicirane    armature S500, razred duktilnosti C (SIST EN 1992: 2005, dodatek C, tč. C.1)   obračun po kg po armaturnem načrtu </t>
  </si>
  <si>
    <t>kg</t>
  </si>
  <si>
    <t xml:space="preserve">Dobava, polaganje in vezanje rebraste enostavne in srednje komplicirane    armature iz varjenih armaturnih mrež S500, razred duktilnosti C (SIST EN 1992:   2005,  dodatek C, tč. C.1), obračun po kg po armaturnem načrtu </t>
  </si>
  <si>
    <t>Dobava in namestitev izolacijskega tesnilnega ekspandirnega traku na delovne  stike,   vse dilatacijske spoje, okrog cevi in napeljav, ki prebadajo vodonepropustni  beton, položen po tehničnih navodilih proizvajalca, širina traku min.3 cm</t>
  </si>
  <si>
    <t>4.12.</t>
  </si>
  <si>
    <t>Zapolnitev odprtin v območju prehoda instalacij skozi nosilne in delilne stene s  cementno malto 1 : 3, z dodatkom za nabrekanje, s potrebnim opažem, ter  zatesnitev stikov s trajnoelastičnim kitom</t>
  </si>
  <si>
    <t>SKUPAJ OD 4.1. DO 4.12.</t>
  </si>
  <si>
    <t>Talna hidroizolacija: fina cementna glazura, hladni premaz, 2 x varjen armiran  elastomeren bitumenski tepih, deb. 2 x 4 mm, z obodnimi zavihki obračuna se  dejansko izvedena površina</t>
  </si>
  <si>
    <t>V opisih so zajeti vsi stroški nabave, transportov, vgradnje oz. izdelave, vključno z veznimi materiali</t>
  </si>
  <si>
    <t>Hidroizolacije na obstoječem zidu: hladni premaz, s preklopi v smeri odtekanja  vode varjen armiran elastomeren bitumenski tepih, deb. 4 mm, fizična zaščita  izvedene  izolacije s trdimi  vodoodpornimi izolacijskimi   ploščami ploščami   ekstrudiranega polistirena s preklopi (XPS po SIST EN 13164), deb. 5 cm,  obračuna se dejansko izvedena površina</t>
  </si>
  <si>
    <t>Hidroizolacija pod stebri, slopi in ab zidovi iz vodonepropustne malte (kot  npr.  hidrozan), obračuna se dejansko izvedena površina</t>
  </si>
  <si>
    <t xml:space="preserve">Izvedba nepohodne "obrnjene" strehe: fina cementna glazura naklonskega betona 
 1 cm, paroodzračevalni namenski varjen trak z zavihki in odvodi pare v obodnih  parapetnih zidovih na vsakih 1,0 m, 2 x varjen armiran elastomeren,  hidroizolacijski trak dreniran v talne požiralnike ali iztoke, vključno z zavihki  na  obodnih parapetnih zidovih, toplotna izolacija iz trdih namenskih plošč s  preklopi iz ekstrudiranega polistirena (XPS po SIST EN 13164), min. deb. 20 cm,  paropropustna vlaknina (filc), nasutje iz rečnih krogel  (premera 4 - 6 cm) v  debelini do 10 cm,  v opisu so zajeti obodni vertikalni zavihki hidroizalacije v višini  do 0,40 m, obračuna se izvedena tlorisna površina </t>
  </si>
  <si>
    <t>Kvalitetna (konstruktivno neoporečna) zazidava opuščenih odprtin v obstoječih  zidovih s polno NF opeko</t>
  </si>
  <si>
    <t xml:space="preserve">Krpanje ometa obstoječih sten s sanacijskim ometom, s predhodnim obrizgom z  redko  CM 1 : 2 – izravnave,  obračuna se dejansko izvedena  površina </t>
  </si>
  <si>
    <t>Vstavitev in pritrditev trdega ekstrudiranega polistirena (XPS po SIST EN 13164),  deb. 5 cm, v enostranski opaž sten in parapetov pred namestitvijo armature in  betoniranjem (dilatacija novih konstrukcij od obsdtoječih gradenj), obračuna se  dejansko izvedena površina
Vstavitev in pritrditev trdega ekstrudiranega polistirena (XPS po SIST EN 13164),  deb. 5 cm, v enostranski opaž sten in parapetov pred namestitvijo armature in  betoniranjem (dilatacija novih konstrukcij od obsdtoječih gradenj), obračuna se  dejansko izvedena površina</t>
  </si>
  <si>
    <t>Vzidava talnih in strešnih sifonov - odtokov</t>
  </si>
  <si>
    <t>Vzidava - obzidava oz. obbetoniranje prehodov instalacijskih cevi in kanalov skozi  zid  - obračuna se samo prehode, kjer je prerez instalacijske napeljave večji od  0,15 m2</t>
  </si>
  <si>
    <t>Vzidava - obbetoniranje, skupno z morebitnim opažem, prehodov instalacijskih  cevi  in prehodov skozi medetažne konstrukcije - obračuna se samo prehode,  kjer je prerez instalacijske naprave večji od 0,15 m2</t>
  </si>
  <si>
    <t xml:space="preserve">Vzidava slepih okvirjev notranjih vrat </t>
  </si>
  <si>
    <t xml:space="preserve">Zidarska pomoč pri vzidvi fasadnega stavbnega pohištva </t>
  </si>
  <si>
    <t>Kv ur</t>
  </si>
  <si>
    <t>Izdelava ležišča za naleganje novih ab plošč v obstoječih kamnitih stenah: sekanje  ležišča ali odprtin širine 20 cm na vsakih 1,0 m, izravnava, vrtanje, dobava  in  namestitev kemičnih sider, obračuna se dolžina naleganja nove plošče, pri nosilcih  se za  ležišče obračuna 1,0 m'</t>
  </si>
  <si>
    <t>Izdelava ležišča za nadzidavo obstoječih nosilnih zidov: izravnava, vrtanje, dobava   in namestitev kemičnih sider, obračuna se dolžina naleganja nove plošče, pri nosilcih se za  ležišče obračuna 1,0 m'</t>
  </si>
  <si>
    <t>Zidarska pomoč obrtnikom - obračun samo na podlagi predhodne odobritve  naročnika oz. nadzornega organa</t>
  </si>
  <si>
    <t>Izdelava utorov za napeljave v kamnitem zidu prereza 10 x 10 cm in zazidava po  namestitvi instalacij</t>
  </si>
  <si>
    <t>Izdelava utorov za instalacijske napeljave v opečnem zidu prereza 10 x 5 cm in  zazidava po namestitvi instalacij</t>
  </si>
  <si>
    <t>Plavajoči tlak na talni plošči: trda XPS toplotna izolacija 8 cm, zalikan mikroarmiran cementni estrih 5 - 6 cm, vključno z  dilatacijskim pasom izolacije ob obodnih stenah prostorov, vključno z dilatacijo na vseh prehodih iz prostora v prostor. V primeru strojne izvedbe se zahteva precizna izvedba v ravnini, predvsem v območju  vogalov (v primeru zavihanih vogalov je le - te potrebno zbrusiti)  - obračuna se  dejansko izvedena površina, v ceni je zajeto predhodno obbetoniranje vseh talnih  instalacijskih razvodov, ki se izvaja sukcesivno po navodilu vodilnih monterjev instalacij</t>
  </si>
  <si>
    <t>Izvedba nepohodne "obrnjene" strehe na ravni strehi: fina cementna glazura  naklonskega betona 1 cm, paroodzračevalni namenski varjen trak z zavihki in  odvodi pare v obodnih parapetnih zidovih na vsakih 1,0 m, 2 x varjen armiran  elastomeren  hidroizolacijski trak dreniran v talne požiralnike ali iztoke, vključno z  z zavihki na obodnih parapetnih zidovih, toplotna izolacija iz trdih namenskih plošč  s preklopi iz polistirena (FIBRAN XPS 300 - L) min. deb. 20 cm, paropropustna  vlaknina (filc), nasutje iz krogel premera 4 – 6 cm, deb. do 15 cm</t>
  </si>
  <si>
    <t>Izdelava preboja v obstoječi ravni strehi za namestitev strešnega odtoka:  odstranitev kritine, hidroizolacije, vrtanje odprtine premera 200 mm</t>
  </si>
  <si>
    <t>Izdelava prebojev v kamnitih stenah, debeline cca 60 cm,  velikosti do 0,5 m2 in  obzidava napeljav po namestitvi</t>
  </si>
  <si>
    <t>Vrtanje prebojev v kamnitih stenah, debeline cca 60 cm,  premera do 200 mm in  obzidava napeljav po namesgtitvi</t>
  </si>
  <si>
    <t>Kvalitetna spojitev sedanje (očiščene) hidroizolacije z novo hidroizolacijo na delih,  kjer  je bila obstoječa hidrioizolacija zaradi rušilnih del prekinjena: zidarska  priprava stične površine z namenskimi sanacijskimi materiali, temeljito čiščenje  robov ohranjene izolacije, navaritev novega stičnega armiranega bitumenskega  traku, zaščitni beton (širina pasu do cca 0,5 m)</t>
  </si>
  <si>
    <t xml:space="preserve">Sprotno grobo čiščenje med gradnjo z iznosom in odvozom odpadkov, ter končno  fino čiščenje pred tehničnim pregledom in fino čiščenje do nivoja uporabnosti  objekta pred primopredajo </t>
  </si>
  <si>
    <t xml:space="preserve">Strešni odtočni kotliček iz PP za ravne strehe (kot npr.tip HL60H dimenzije DN  70/100)s toplotno izoliranim ohišjem in nerjavečim spojnim elementom, z lovilno  košaro premera 180 mm, z vertikalnim iztokom in privarjeno izolacijsko rozeto iz  bitumna </t>
  </si>
  <si>
    <t>Kanalizacijske cevi in fazonski kosi, izdelani iz trdega debelostenskega PVC,  premera do 150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</si>
  <si>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200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</si>
  <si>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250 mm, na obojke, spoji zatesnjeni z gumijastimi tesnili, vključno z  mazalnim sredstvom, fazonskimi kosi in pritrdilnim materialom. Opis zajema  preizkus vodotesnosti o čemer vodilni monter z vodjo gradbišča sestavi zapisnik</t>
  </si>
  <si>
    <t>Izdelava montažnih armiranobetonskih pokrovov nove kinete, širina pokritja 2,0  m, pokrovi širine cca 2,0 m so med seboj zatesnjeni z ekspandirnim materialom</t>
  </si>
  <si>
    <t>Izdelava revizijske odprtine na obstoječi in novi kineti: precizno rezanje odprtine  dim. 80 x 80 cm v ab ploščo in namestitev montažnega pokrova v dvojnem inox  okvirju</t>
  </si>
  <si>
    <t>PVC kanalizacijske cevi premera 150 mm na peščeni podlagi, vključno s  stikovanjem, obbetoniranjem stikov, koleni in veznimi elementi, pomožnimi deli in  zasipanjem s tamponom</t>
  </si>
  <si>
    <t>PVC kanalizacijske cevi premera 125 mm na peščeni podlagi, vključno s  stikovanjem, obbetoniranjem stikov, koleni in veznimi elementi, pomožnimi deli in  zasipanjem s tamponom</t>
  </si>
  <si>
    <t>PVC kanalizacijske cevi premera 80 mm na peščeni podlagi, vključno s  stikovanjem, obbetoniranjem stikov, koleni in veznimi elementi, pomožnimi deli in  zasipanjem s tamponom</t>
  </si>
  <si>
    <t>Kompletna izdelava betonskih vpadnih in revizijskih fekalnih kanalizacijskih jaškov dim. do 60/60/100 cm,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t>
  </si>
  <si>
    <t xml:space="preserve">Zunanji fekalni jašek, izdelan iz betonske cevi premera 0,80 m, globine do 1,20 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 </t>
  </si>
  <si>
    <t>SKUPAJ OD 5.1. DO 5.35.</t>
  </si>
  <si>
    <t xml:space="preserve">6.0. </t>
  </si>
  <si>
    <t>V opisih so zajeti vsi stroški nabave, transportov, vgradnje oz. izdelave, vključno z veznimi materiali. Pri zemeljskih delih je potreben arheološki nadzor (že zajet v zemeljskih delih).</t>
  </si>
  <si>
    <t>6.1.</t>
  </si>
  <si>
    <t>6.2.</t>
  </si>
  <si>
    <t>6.3.</t>
  </si>
  <si>
    <t>6.4.</t>
  </si>
  <si>
    <t>6.5.</t>
  </si>
  <si>
    <t>6.6.</t>
  </si>
  <si>
    <t>6.7.</t>
  </si>
  <si>
    <t>6.8.</t>
  </si>
  <si>
    <t>Dobava in polaganje  PVC kanalizacijske  cevi premera 200 mm na peščeni  podlagi, vključno s stikovanjem,  obbetoniranjem stikov, koleni in veznimi  elementi, pomožnimi deli in zasipanjem s tamponom</t>
  </si>
  <si>
    <t>Dobava in polaganje  PVC kanalizacijske  cevi premera 250 mm na peščeni  podlagi, vključno s stikovanjem,  obbetoniranjem stikov, koleni in veznimi  elementi, pomožnimi deli in zasipanjem s tamponom</t>
  </si>
  <si>
    <t>Dobava in polaganje  PVC kanalizacijske  cevi premera 400 mm na peščeni  podlagi, vključno s stikovanjem,  obbetoniranjem stikov, koleni in veznimi  elementi, pomožnimi deli in zasipanjem s tamponom</t>
  </si>
  <si>
    <t>Zunanji peskolov, izdelan iz betonske cevi premera 0,80 m, globine do 1,20 m, s  težkim LTŽ povoznim perforiranim pokrovom, vgrajenim v nivoju zunanjega tlaka,  vključno z izkopom in zasutjem s tampionom</t>
  </si>
  <si>
    <t>Meteorni jašek, izdelan iz betonske cevi premera 0,80 m, globine do 1,00 m, s  težkim LTŽ povoznim perforiranim pokrovom, vgrajenim v nivoju zunanjega tlaka,  vključno z izkopom in zasutjem s tamponom</t>
  </si>
  <si>
    <t xml:space="preserve">Priključek na sedanjo interno bolnišnično meteorno kanalizacijo </t>
  </si>
  <si>
    <t>Drenažne kanalizacijske cevi premera 150 mm na peščeni podlagi, vključno s  stikovanjem, obbetoniranjem stikov, koleni in veznimi elementi, pomožnimi deli in  zasipanjem cevi s tamponom</t>
  </si>
  <si>
    <t>Slepi drenažni jašek  dim. 40/40/40 cm na vogalnih stikih drenaže</t>
  </si>
  <si>
    <t>SKUPAJ OD 6.1. DO 6.16.</t>
  </si>
  <si>
    <t xml:space="preserve">V opisih je zajeta nabava materiala, strošek izdelave, vseh transportov, montaže, potrebnih slepih sidrnih plošč in kompleten pritrdilni material.  
Vsa kleparska dela se izvedejo iz Titancinkove pločevine (cinkotit), minimalne debeline 0,8 mm. Izbran naj bo dobavitelj, ki ponuja celovito paleto obrob in odtočnih cevi z vsemi fazonskimi kosi (npr. Rheizink). Vsi zgibi obrob morajo biti spajani z dvojnim zgibom, z namenskim tesnilnim trakom (npr. Rheizink tesnilni trak), spajani z mehkim spajkanjem po tehničnih navodilih proizvajalca. Vse odtočne cevi morajo biti izdelane v skladu sstandardom SIST EN 612, sestavljene iz standardnih elementov (žlebovi, kolena, odkapniki, strešni kotlički ipd.). V opisih je zajeta dobava, izdelava in montaža vseh izdelkov, vključno z vsemi spremljajočimi deli in pritrdilnim materialom. Posebno pozornost je potrebno posvetiti vsem pritrditvam, ki morajo biti prilagojene veliki izpostavljenosti vetrovom (sunki do 36 m/s), pravilnemu stikovanju in uporabi ustreznih pritrdilnih elementov glede na galvanske tokove.
</t>
  </si>
  <si>
    <t>Kapna obroba ravne strehe iz cinkotita deb. več kot 0,8 mm, razvite širine do 0,65  m, vključno s podkonstrukcijo iz namenskega valjanca, z detajli pritrditve  prilagojenimi izpostavljenosti vetrovom</t>
  </si>
  <si>
    <t>7.2.</t>
  </si>
  <si>
    <t>7.5.</t>
  </si>
  <si>
    <t>Zunanja odtočna cev strešnih vod, iz cinkotita, deb. več kot 0,8 mm, s strešnim  dekorativnim kotličkom, kolenom, nastavkom na zunanjem peskolovu, pritrjena  na fasadni zid z dekorativnimi objemkami iz namenskega valjanca, premer cevi  200 mm, cev (razvite) višine cca 5,0 m + 1,00 m horizontalnega razvoda do  peskolova</t>
  </si>
  <si>
    <t>7.4.</t>
  </si>
  <si>
    <t>Dimniška obroba (strojnica na ravni strehi), razvite širine do 0,60 m iz cinkotita  deb. več kot 0,8 mm</t>
  </si>
  <si>
    <t>Dvodelna zidna dilatacijska obroba iz cinkotita, min. deb. 0,8 mm, po celi dolžini  kitana s trajnoelastičnim kitom razvite širine do 0,40 m</t>
  </si>
  <si>
    <t>8.10.</t>
  </si>
  <si>
    <t>8.11.</t>
  </si>
  <si>
    <t>Inox masivni vgreznjeni pragovi na prehodu različnih tlakov, dim. prereza traku  min. 6/50 mm, skupno s sidri</t>
  </si>
  <si>
    <t>Revizijska vratca, izdelana iz obrobnega masivnega jeklenega “L” profila, s sidri za  mokro vzidavo  in pločevinastih vratic, izdelana iz poliranega nerjavečega jekla,  obstojnega na razkužilna in dezinfekcijska sredstva (inox AISI 304), dim. vratic  do 0,60/0,60 m</t>
  </si>
  <si>
    <t>Zunanja dvokrilna polna vrata izdelana iz pocinkanih namenskih jeklenih profilov  in cinkove pločevine, močnejše izvedbe, dim. 2,12 x 2,50 m, obe krili imata pri  tleh prezračevalno rešetko, z nadsvetlobo – ventusom dim. 2,12 x 0,65 m, skupaj  dim. 2,12 x 3,15 m, s cilindrično ključavnico (pos 010)</t>
  </si>
  <si>
    <t>Zunanja dvokrilna polna vrata izdelana iz pocinkanih namenskih jeklenih profilov  in cinkove pločevine, močnejše izvedbe, dim. 2,12 x 1,78 m, obe krili imata pri  tleh prezračevalno rešetko, s cilindrično ključavnico (pos 010.1)</t>
  </si>
  <si>
    <t>Zunanja enokrilna polna vrata izdelana iz pocinkanih namenskih jeklenih profilov  in cinkove pločevine, močnejše izvedbe, dim. 0,90 x 1,90 m, vratno krilo ima pri  tleh prezračevalno rešetko, s cilindrično ključavnico (strojnica-streha)</t>
  </si>
  <si>
    <t xml:space="preserve">Ograja, izdelane iz standardnih jeklenih hop profilov, preproste izvedbe,  sestavljena iz vertikalnih stebričkov - cevi pravokotnega prereza cca 4/ 6 cm,  višine 92 cm, na osni razdalji 13 cm, stebrički so zgoraj in spodaj po vsej dolžini  povezani z vezjo pravokotnega prereza cca 4/ 6 cm. Ograja je sidrana v ab ploščo,  vsi deli so peskani, razmaščeni, vroče cinkani in dvakratno pleskani  s sintetičnim  emajlom s kovinsko strukturo barve
</t>
  </si>
  <si>
    <t>Pohodne rešetke izdelane po izmerah na kraju samem, iz jeklenih ploščatih  profilov, prereza 25/4 mm, sestavljene v mrežo 25/25 mm, vroče cinkane,  položene v nivoju zunanjega tlaka na jeklene obodne pocinkane okvirje, pritrjene  na stene talnih jaškov, vse vroče cinkano, širina rešetke 0,80 m</t>
  </si>
  <si>
    <t>Izlivnik (varnostni preliv meteornih vod) iz ravne strehe, izdelan iz nerjavne (inox) pločevine, sestavljen iz okrogle cevi svetlega premera 100 mm dolžine 300 mm, s prirobnico v obliki kolobarja širine 60 mm, z razmaščeno površino, ki omogoča kvalitetno stičenje izlivnika s strešno hidroizolacijo, na fasadni strani je stik izlivnika s fasado po celem obodu zakitan z namenskim trajnoelastičnim kitom</t>
  </si>
  <si>
    <t>SKUPAJ OD 8.1. DO 8.11.</t>
  </si>
  <si>
    <t>9.2.</t>
  </si>
  <si>
    <t>Notranje okenske police, z zaobljenimi robovi, preprostega prereza 2/cca 18 cm,  iz poliranega umetnega kamna, ustreza Azul Maribor, barva po izbiri projektanta,  pri večjih odprtinah je lahko polica sestavljena iz več enakih zmozničenih in  zlepljenih delov, ki ne smejo biti krajši od 1,0 m</t>
  </si>
  <si>
    <t>9.3.</t>
  </si>
  <si>
    <t>9.4.</t>
  </si>
  <si>
    <t>9.5.</t>
  </si>
  <si>
    <t>9.6.</t>
  </si>
  <si>
    <t>9.7.</t>
  </si>
  <si>
    <t>9.8.</t>
  </si>
  <si>
    <t>9.9.</t>
  </si>
  <si>
    <t>9.10.</t>
  </si>
  <si>
    <t>9.11.</t>
  </si>
  <si>
    <t>9.12.</t>
  </si>
  <si>
    <t>Vsi materiali morajo biti 1. kvalitete, izrezani iz zdravih kamnitih blokov, brez notranjih razpok in delov zemljin. Po zaključenih delih je potrebna fizična zaščita vseh izvedenih elementov.</t>
  </si>
  <si>
    <t>Zunanje  okenske police, z zaobljenimi robovi, preprostega prereza 2/cca 20 cm,  iz poliranega umetnega kamna, ustreza Azul Maribor, z bočnimi ščitniki, z  odkapnim robom, barva po izbiri projektanta, pri večjih odprtinah je lahko polica  sestavljena iz več enakih zmozničenih in zlepljenih delov, ki ne smejo biti krajši od  1,0 m</t>
  </si>
  <si>
    <t>Obloga nastopnih ploskev notranjih stopnišč s ploščami iz poliranega marmorja  (repen) širine cca 330 mm, deb. 30 mm, s štokanim protidrsnim robom, z  poliranim sprednjim robom zaključk s posnetimi robovi, širine do 1,20 m</t>
  </si>
  <si>
    <t>Obloga zrcalnih ploskev notranjega stopnišča s ploščami iz poliranega marmorja  (repen), višine cca 165 mm, deb. 30 mm, širine do 1,20 m</t>
  </si>
  <si>
    <t>Zobata stenska obloga stopnišča iz plošč marmorja (repen), višina obrobe na  najnižjem delu 150 mm, deb. 15 - 20 mm, zgornji rob raven, poliran, vzporeden  naklonu stopnic, obračuna se dolžina izvedene obrobe na zgornjem robu</t>
  </si>
  <si>
    <t>Zelo pazljivo in precizno rezanje kamnitega tlaka iz poliranega granite (jablanica)  na hodniku (zaradi odstranitve tlaka)</t>
  </si>
  <si>
    <t xml:space="preserve">Zelo pazljiva in precizna odstranitev kamnitega tlaka iz poliranega granite  (jablanica) na hodniku </t>
  </si>
  <si>
    <t>Notranji tlak iz poliranega granita (jablanica) format plošč cca 50 x 50 cm oziroma prilagojen obstoječemu tlaku – precizno krpanje sedanjega tlaka na hodniku po namestitvi napeljav</t>
  </si>
  <si>
    <t>Vertikalna obroba notranjega tlaka iz pasov poliranega granita bianco sardo (izbrati je potrebno črno bel kamen, kamen z roza toni ni primeren) – zelo precizna dopolnitev obstoječih obrob</t>
  </si>
  <si>
    <t xml:space="preserve">Obloga zidu, slopov, špalet s ploščami klesanega sivega peščenjaka na "bunijo"  1.kvalitete, dim.  plošč min. 40/25 cm, vogali so stikovani pod kotom 45 stopinj,
       brez fuge (iluzija masivno zidanega zidu), 10% plošč je klesanih na "diamantno  bunijo" - s piramidalnim klesanim izrastkom, ki se enakomerno razporedijo po
       celotni površini. Obloga je fugirana s polkrožno plitvo fugo, potrebno je potrditi  vzorec - obračun dejanska površina obloge
</t>
  </si>
  <si>
    <t>Popravilo sedanje kamnite obloge iz sivega peščenjaka zaradi poškodb pri izdelavi  prebojev, dela se izvedejo delno iz materiala pridobljenega z rušilnimi deli</t>
  </si>
  <si>
    <t>SKUPAJ OD 9.1. DO 9.12.</t>
  </si>
  <si>
    <t>Zahteva se preciznost pri izvedbi vseh del: polaganje v ravnini, s kvalitetno obdelavo fug, s pravilno izvedenimi padci proti sifonom. Dobavljena keramika mora biti hkrati razpakirana in sortirana po morebitnih barvnih odtenkih, poleg tehnično neoporečne izvedbe se zahteva tudi estetsko dovršen izdelek. Talne površine je po izvedbi potrebno zaščititi do končnega čiščenja. Osnova za obračun je površina dejansko izvedene obloge, vključno s stensko obrobo - zaokrožnico. Geometrija polaganja mora biti na kraju samem dogovorjena s projektantom, izvedena bo tako, da bodo v primeru nemodularnih mer prostorov zaključne obrezane ploščice velike najmanj 1/3 cele ploščice, na hodnikih mora biti keramika položena osno glede na širino prostora, tako da se v primeru nemodularne mere prostora tlak na obeh robovih enakomerno zaključi. Pred pričetkom polaganja zidne obloge mora podizvajalec pregledati ustreznost gradbene podlage, ker kompletno odgovarja za neoporečnost končane obloge.</t>
  </si>
  <si>
    <t>SKUPAJ OD 10.1. DO 10.2.</t>
  </si>
  <si>
    <t>Talna nedrseča  nepolirana keramika 1.kvalitete, visoke odpornosti proti  fizikalnim in kemijskim vplivom, iz porcelanskega gresa, dim. plošč do 30/30 cm,  v barvi po izbiri, vključno z obodnim stenskim vertikalnim zaključkom, višine 10  cm, izdelanim iz talnih ploščic, originalni zaključni rob mora biti obrnjen  navzgor, vgrajen kot zaključek tlaka ob obodnih stenah v debelino  ometa oz. v  ravnini stenske keramične obloge, obračuna se dejansko položena površina  keramike, vključno s stensko obrobo</t>
  </si>
  <si>
    <t>Stenska polirana keramika 1.kvalitete, visoke odpornosti proti    fizikalnim in  kemijskim vplivom, iz porcelanskega gresa, dim. plošč do 30/30 cm, v barvi po  izbiri, obračuna se dejansko položena površina  keramike, vsi vogali se izvedejo z  inox vogalniki L prereza</t>
  </si>
  <si>
    <t>Tlakarska dela</t>
  </si>
  <si>
    <t xml:space="preserve">V pretežnem delu prostorov, ki so predmet del je predvidena elektroprevodna vinilna obloga. Zahtevana je tehnično neoporečna izvedba, brez zračnih mehurjev, posebno pozornost je potrebno posvetiti zunanjim vogalom. Stik tlaka z zidom je izveden z zaokrožnico iz enakega materiala, na slepi podkonstrukciji, z vidnim prekrivnim robom ob stiku z zidom. Finalna obloga tal je stikovana z oblogo zaokrožnice cca 10 cm od zidu z varjenim stikom. Vogali zaokrožnice so lepljeni, sestavljeni s preciznim stikom. Zgornji rob talne zaokrožnice mora biti neoporečno stikovan z zidom, stik mora biti optično ravna črta. Podizvajalec je dolžan pred pričetkom del pregledati neoporečnost talne površine in ravnino zidu ob zaokrožnici, saj je popolnoma odgovoren za neoporečno izvedbo tlaka. V primeru polaganja v tekaču mora biti načelno obloga  v celem prostoru iz enakomerno razporejenih delov,  v primeru polaganja v ploščah mora biti geometrija zasnovana na osi posameznega prostora tako, da so obrezane plošče ob robovih vedno večje od ½ plošče. Nikakor ni dovoljeno vstavljanje manjših zaplat,ali ožjih pasov po celi dolžini prostora. Po izvršenem delu je potrebno površino zaščititi do končnega čiščenja objekta. </t>
  </si>
  <si>
    <t xml:space="preserve">Priprava podlage: pregled novih gradbenih  tlakov, brušenje in sesanje obstoječih  tlakov zaradi  odstranitve prašnih delcev, izravnava podlage s cementno polimerno  izravnalno maso z minimalno zahtevano trdnostjo 25 – 30 Mp, povprečne debeline  2 mm, s predhodnim pred premazom za nevpojne podlage </t>
  </si>
  <si>
    <t>Dobava in polaganje visokokvalitetne eletroprevodne vinilne PVC homogene talne  obloge kot npr. Gerflor Mipolam Elegance EL5 v roli ali ploščah; skupna debelina  EN 428 3mm, skupna teža EN 430 3440gr/m2, klasifikacija EN 685 34-43, razred  K5, ognjevarnost EN 13 501-1 Bfl-s1, električna upornost EN 1081 5x104R≤106Ω,  IEC 61340-5-1 R≤106Ω, ASTM/ESD 7.1 2,5*104≤R≤106Ω, antistatičnost EN  1815  &lt; 2kV, IEC  61340-4-5 &lt;100V, odpornost površine  EN 660.1 ≤ 0,15mm,  zdrsnost DS, primeren za talno gretje, odpornost na kemikalije dobra,  permanentna  antibakteriološka in antifungicidna obdelava , brušenje in sesanje  položene izravnalne  mase, vključno z izdelavo bakrene mreže iz Cu trakov  debeline 0,08mm z odvodi na ozemljino na največ vsakih 25m2, mreža je  stikovana na  sredini rol. Montaža PVC  talne obloge je z lepljenjem na podlago po  celotni površini z elektroprevodnim lepilom, z vroče varjenimi spoji za doseganje  vodne  neprepustnosti, v barvi in vzorcu po izboru projektanta</t>
  </si>
  <si>
    <t>Izdelava stenskih zaokrožnic iz enakega materiala kot osnovni tlak pos 4.2., v  enaki ali s projektantom dogovorjeni kompatibilni barvi, vključno s podložnim PVC  profilom z radijem 20mm višine 10cm, vključno z zgornjim protišprašnim  zaključkom</t>
  </si>
  <si>
    <t xml:space="preserve">Meritev elektroprevodnosti – Izvedba elektromeritev In sicer meritve EN 61340-5- (2001-08) / IEC 61340-5-1 izdaja 1.0 (2007-07), kjer so postavljeni naslednji  pogoji:
 - IEC 61340-5-1 Izdaja 1.0 (2007-08) merilna metoda IEC 31340-4-1 Izdaja   2.0 verifikacija ozemljitvenih lastnosti tar 750Ω &lt; RG&lt;1 GΩ  (Um ≤ 100 V) 
 - IEC 61340-5-1 Izdaja 1.0 (2007-08)  merilna metoda IEC 61340-4-5    (2004-07) verifikacija sistemske ozemljitvene upornosti RGsystem. ≤   35MΩ (Um ≤ 100 V), (RGsystem = Človeško telo + obuvalo + kontakt med   obuvali in površino talne obloge  + upornost talne podloge ) 
 - IEC 61340-5-1 Izdaja 1.0 (2007-08)  dinamični test hoje, napetost v dlani   roke  (»walking« test)  U &lt; 100V  med hojo cca 2 koraka / sekundo z ESD   obuvali
</t>
  </si>
  <si>
    <t>SKUPAJ OD 11.1. DO 11.5.</t>
  </si>
  <si>
    <t>V opisih je zajeta nabava, stroški vseh transportov, vgradnje in pritrdilnega materiala. Maveckartonska dela in spuščeni stropovi tvorijo skupno celoto, zato je smiselno, da vsa montažna dela izvede ista izvajalska skupina. Obračuna se dejansko izvedena površina stropov, vključno z obodnimi zaključnimi profile. Zahteva se precizna izvedba, popolnoma v "vag risu", v ravnini, z natančno izdelavo izrezov in dodatno podkonstrukcijo na robovih, še posebno v primerih, ko se modul lamel oz. montažnih plošč ne izide ob izrezih ali obodu posameznih prostorov.</t>
  </si>
  <si>
    <t>Kovinski spuščen strop iz kvadratnih gladkih aluminijastih ali jeklenih  galvaniziranih  plošč dim. 60/60 cm, min. deb. 0,7 mm (modul prilagojen  vgradnim svetilnim  telesom), obešenih na sekundarno vgreznjeno vidno in  primarno nevidno podkonstrukcijo, obešen pod klasično leseno stropno medetažno  konstrukcijo,  primarni profili podkonstrukcije se zaradi enakomerne razporeditve  obremenitve  lesenih stropnikov namestijo pravokotno na smer stropnikov, z  zaključnim obodnim  profilom, vključno z montersko pomočjo pri vgradnji luči in  rešetk, v barvi in geometriji po izboru projektanta, strop se polaga iz sredine  prostora simetrično na glavne osi prostorov, pri tem je potrebno začeti polaganje  tako, da bo  ob robovih  prostora vedno ostanek večji od ½ plošče,  obrezane plošče morajo biti z zgornje  strani dodatno pritrjene in tesno  nalegati na obodni profil, obrezane stranice plošč morajo imeti vertikalni zavihek,  ob morebitnih neravninah obodnega zidu je potrebno profil podložiti, da poteka v  popolnoma ravni liniji, strop je barvan s prašno barvo v tonu po izboru  projektanta (kot npr. Armstrong Orcal)</t>
  </si>
  <si>
    <t>Raven spuščen strop iz dveh slojev impregniranih mavec - kartonskih plošč  deb. 12,5 mm na podkonstrukciji iz primarnih in sekundarnih slepih namenskih  kovinskih pocinkanih profilov, obešen pod klasično leseno stropno medetažno konstrukcijo, primarni profili podkonstrukcije se zaradi enakomerne razporeditve obremenitve lesenih stropnikov namestijo pravokotno na smer stropnikov,  zaključni spodnji sloj stropa je  stikovan z bandažnim trakom, grundiran, predletan in zbrušen - pripravljen za finalni oplesk. Plošče morajo biti sestavljene tako, da se stikujejo z namensko poglobljenimi deli za namestitev bandažnih trakov. Izbokline pri bandažiranju niso dopustne. Posebno pozornost je potrebno posvetiti obdelavi zaključka stropa ob  obodnih stenah, ki se v celoti izvede s kitanjem z namenskim antibaktericidnim akrilnim kitom</t>
  </si>
  <si>
    <t>Suhomontažna delilna stena kot npr. Knauf W 112, skupne debeline 150 mm, izdelana iz enojne kovinske podkonstrukcije, 50 mm izolacijskega polnila iz mineralne volne v al foliji in obojestranske obloge iz dvojnih 12,5 mm vlagoodpornih maveckartonskih plošč, zvočne izolativnosti 44 db, izdelana po tehničnih navodilih proizvajalca,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v opisih je zajeta monterska pomoč ostalim obrtnikom (razvodi instalacij, notranja vrata) in vse potrebne ojačitve okrog odprtin. Obračuna se dejansko izvedena površina stene, vključno z odbitki (vrata)</t>
  </si>
  <si>
    <t>Ojačitveni UA profili v stenah 150 mm, dim. cca 100 x 4600 mm</t>
  </si>
  <si>
    <t>Suhomontažna obloga sten kot npr. Knauf, skupne debeline cca 80 mm, izdelana iz enojne kovinske podkonstrukcije, 50 mm izolacijskega polnila iz mineralne volne v al foliji in enostranske obloge iz dveh slojev slojev mavec - kartonskih vlagoodpornih plošč, zaključni sloj obloge  je  stikovan z bandažnim trakom,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Obračuna se dejansko izvedena površina stene, vključno z odbitki (vrata)</t>
  </si>
  <si>
    <t xml:space="preserve">Vertikalna maska preprostega prereza, višine do 0,50m, tlorisno ravna, kot  vertikalni zaključek  med spuščenimi stropovi  in medetažno stropno konstrukcijo, izdelana iz nosilne slepe podkonstrukcije iz primarnih in sekundarnih pocinkanih  kovinskih profilov in dveh slojev impregniranih mavec - kartonskih vlagoodpornih  plošč,  deb. 12,5 mm, zaključni sloj obloge  je  stikovan z bandažnim trakom,  grundiran, predletan in zbrušen - pripravljen za finalni oplesk. Plošče morajo biti  sestavljene  tako, da se  stikujejo z namensko poglobljenimi deli za namestitev  bandažnih trakov. </t>
  </si>
  <si>
    <t>Monterska pomoč pri izdelavi preciznih izrezov za svetila, prezračevalne rešetke  ipd. v spuščenih stropovih in delilnih stenah (po navodilih  izvajalcev instalacij)</t>
  </si>
  <si>
    <t>OBRTNIŠKA  DELA</t>
  </si>
  <si>
    <t>Slikopleskarska in fasaderska dela</t>
  </si>
  <si>
    <t>Zahteva se preciznost izvedbe, kar velja za ploskve, na katerih ne smejo biti vidni sledovi štemanj in zazidav in za stike opleska z ostalimi obdelavami, ki morajo biti precizni (posebno pozornost je posvetiti stikom oplesk - zaokrožnica keramičnega in pvc tlaka, oplesk - aluminijasto stavbno pohištvo, oplesk -inox vratni podboji in na fasadi oplesk - kamniti elementi. Pred pričetkom del mora podizvajalec pregledati ustreznost gradbeno pripravljene podlage, saj odgovarja za neoporečnost končnega opleska. Med deli je obvezna fizična zaščita površin, ki niso predmet slikopleskarskih del (tlaki, stavbno pohištvo).  Pri vseh opisih se obračuna dejansko opleskana površina (odbijejo se odprtine, prištejejo se špalete).</t>
  </si>
  <si>
    <t>Enostavno zidarsko beljenje sten in stropov v območju medstropovja (med  spuščenim  stropom in medetažno konstrukcijo, pleskanje se izvede pred  montažo instalacij</t>
  </si>
  <si>
    <t>Priprava podlage: impregniranje, dletanje in glajenje (po tehničnem navodilu  proizvajalca finalnega premaza), ter nanos pralnega, paropropustnega,  antibaktericidnega, antifungicidnega premaza, odpornega na udarce, razenje in  dezinfekcijska sredstva, izdelanega na vodni podlagi iz naravnih substanc (npr.  Latex), v barvi in teksturi po navodilu projektanta</t>
  </si>
  <si>
    <t>Priprava podlage: impregniranje, dletanje in glajenje (po tehničnem navodilu  proizvajalca finalnega premaza), ter nanos namenskega premaza za sterilne  prostore, odpornega na udarce, razenje in  dezinfekcijska sredstva, (npr.  STERIDEX), v barvi in teksturi po navodilu projektanta</t>
  </si>
  <si>
    <t xml:space="preserve">Toplotno izolacijska fasada: pri izboru izolacijske fasade je potrebno izbrati  uveljavljen sistem referenčnega proizvajalca, ter ga izvesti v celoti po tehničnih  navodilih. Zahteva se precizna izdelava vseh vogalov in popolna ravnost vseh  površin, ki so predmet obdelave. Izbrana fasada mora biti ognjevarna (razred A1),  paropropustna, vodoodbojna, tlačno trdna, s široko paleto možnih barvnih  zaključnih obdelav iz pretežno naravnih materialov. V opisih je zajeta zaščita vseh  polic in vgrajenega stavbnega pohištva.
</t>
  </si>
  <si>
    <t xml:space="preserve"> Predvidena je kompletna izdelava izolacijske negorljive paropropustne tankoslojne  kontaktne fasade kot npr. "Termofas" sestavljene iz 
- lepljenih izolacijskih plšč lam Tervol FP-PL-B dim. deb. 15 cm, vse špalete in pasovi 30 cm od tal so izolirani z izolacijskimi ploščami FIBRAN XPS 300 L, 
na opečne in betonske  zidove z lepilno malto Unistar (Roefix)
 - izravnalno - armiranega sloja iz lepilne malte Unistar z vtopljeno armirano  alkalno odporno mrežico preko cele površine fasade
 - zaključnega sloja iz gotovega strukturnega silikonsko silikatnega  paropropustnega in    vodoodbojnega ometa v dveh različnih barvah po navodilu  projektanta
 Vsi zunanji vogali objekta in kompletni obodi okenskih odprtin morajo biti  izvedeni iz namenskih slepih vogalnikov. Vsi spodnji robovi konzolnih delov  objekta morajo biti  izvedeni z vzidanim namenskim zaključnim odkapnim pvc  profilom. Vsi robovi odprtin in špalete, cokel, ter vsi deli izposztavljeni zamakanju  se namesto iz plošč tervola izvedejo z XPS izolacijo. Obračuna se dejanska  površina izvedene fasade. </t>
  </si>
  <si>
    <t xml:space="preserve">Sanacija poškodovanih delov fasade zaradi novih posegov: struganje starega  fasadnega opleska s podlago do ometa, impregnacija podlage in dletanje z  zunanjim kitom, glajenje in slikanje fasade z zunanjo silikatno paropropustno  barvo v tonu  poškodovane fasade  
</t>
  </si>
  <si>
    <t>SKUPAJ OD 13.1. DO 13.5.</t>
  </si>
  <si>
    <t xml:space="preserve">Notranja vrata </t>
  </si>
  <si>
    <t>14.1.</t>
  </si>
  <si>
    <t>14.2.</t>
  </si>
  <si>
    <t>14.3.</t>
  </si>
  <si>
    <t>14.4.</t>
  </si>
  <si>
    <t>14.5.</t>
  </si>
  <si>
    <t>V območju posegov se vsa notranja vrata izdelajo na novo, skladno kvalitetnemu nivoju obstoječih notranjih vrat v paviljonih A in B.  Zahtevana je preciznost pri izdelavi in montaži posameznih elementov. Vsi elementi se izdelajo na podlagi izmer gradbenih odprtin na kraju samem. Pred pričetkom montaže mora dobavitelj pregledati in potrditi ustreznost pripravljenih gradbenih odprtin (velikost, vertikalnost …) Vse električne ključavnice morajo biti 12V DC, max 300 mA z možnostjo navezave na bolnišnični  signalizacijski, varnostni in CNS sistem. Čitalci so lahko nameščeni na vratnem podboju ali dislocirani.</t>
  </si>
  <si>
    <t xml:space="preserve">Bolniška električna avtomatska viseča drsna enokrilna vrata, odpiranje z ene  strani s čitalcem, z druge strani s čitalcem roke, zrakotesna, dim. 1,60 x 2,50 +  0,20 (vodilo) m, sestavljena iz
 -  inox AISI 304 18/10 teleskopskega podboja širine cca 25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1,20 x 1,10 m (pos D1)
</t>
  </si>
  <si>
    <t xml:space="preserve">Drsna vgradna enokrilna vrata, dim. 0,85 x 2,15 m, izdelana iz
 - namenske vgradne kasete za maveckartonsko steno deb. 15 cm, vključno z  zaključnimi profili
 - kvalitetnega drsnega mehanizma s (teflonskim) vodilom, ki ne povzroča hrupa  
 -  visečega bolniškega vratnega krila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cilindrično ključavnico (pos D3)
</t>
  </si>
  <si>
    <t xml:space="preserve">Bolniška enokrilna vrata,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
</t>
  </si>
  <si>
    <t xml:space="preserve">Bolniška enokrilna vrata, z električno ključavnico, odpiranje s tipko ali toch  screenom,  odpiranje vrat krmiljeno po “interlock” sistemu,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V1.i)
</t>
  </si>
  <si>
    <t xml:space="preserve">Bolniška enokrilna vrata, s cilindrično ključavnico, dim. 1,00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0,60 x 0,80 m.
</t>
  </si>
  <si>
    <t xml:space="preserve"> Vratni podboji morajo biti tovarniško, do končnega čiščenja zaščiteni z zaščitno  samolepilno folijo, vratna krila pa s pvc folijo. Vsi podboji morajo biti ob stiku z  zidom  zakitani s trajno elastičnim antibaktericidnim kitom s poglobljeno fugo (pos  V2)</t>
  </si>
  <si>
    <t>Aluminijasta dela</t>
  </si>
  <si>
    <t xml:space="preserve">15.0. </t>
  </si>
  <si>
    <t>15.1.</t>
  </si>
  <si>
    <t>15.2.</t>
  </si>
  <si>
    <t>15.3.</t>
  </si>
  <si>
    <t>15.4.</t>
  </si>
  <si>
    <t>15.5.</t>
  </si>
  <si>
    <t>15.6.</t>
  </si>
  <si>
    <t>15.7.</t>
  </si>
  <si>
    <t>15.8.</t>
  </si>
  <si>
    <t>15.9.</t>
  </si>
  <si>
    <t xml:space="preserve">Fasadno in del notranjega stavbnega pohištva bo  izdelano iz elektrostatično barvanih namenskih profilov iz aluminija, zastekljenih s troslojnim izolacijskim steklom. Izbrani profili morajo biti namenjeni vgradnji v nizkoenergijske objekte, s prekinjenimi toplotnimi mostovi s penasto maso in večkomornim središčnimi tesnili s koeficientom izgube toplote skozi profil Uf = 1,3 W/m2K. (kot npr. Schuco AWS 75 Si). Zaradi enostavnega vzdrževanja naj bodo izbrani  izrazito gladki profili s površinsko obdelavo, obstojno na čistilna sredstva. Vsi elementi morajio imeti urejen odvod kondenza. Zunanji elementi stavbnega pohištva s senčili imajo na zgornjem  profile nameščen povišan izolacijski profil v višini izolirane podometne škatle za žaluzijo.
Fasadno stavbno pohištvo ima na zunanji strani nameščena zunanja senčila – aluminijaste žaluzije z elektromotornim pogonom. Lamele morajo biti široke 80 mm, prereza iztegnjene črke Z, konstruirane tako, da zdržijo sunke vetra do 30 m/s, z bočnimi aluminijastimi vodili in izolirano podometno škatlo, prilagojeno za vgradnjo v tankoslojno izolacijsko fasado. 
Debelina izolacijske fasade znaša 15 cm. Fasadni elementi se morajo nametiti na taki oddaljenosti od zunanje linije fasade, da bo možna namestitev podometnih škatel za senčila. 
Vsi izdelki so po celotnem obodu stika s konstrukcijo na zunanji strani tesnjeni s trajnoelastičnim kitom. Kitanje mora biti izvedeno z estetsko sprejemljivo fugo in v barvi dogovorjeni s projektantom.  Votline med profili, slepimi profili in zidom morajo biti zapolnjene z izolacijsko malto ali ekspandirano izolacijo.
</t>
  </si>
  <si>
    <t xml:space="preserve">Vsi slepi okvirji morajo biti antikorozijsko zaščiteni. Vsi izdelki morajo imeti urejen odvod kondenza. Vse ključavnice so cilindrične, s centralnim sistemom zaklepanja, vsklajene s centralnim sistemom zaklepanja ostalih notranjih vrat, po navodilu naročnika.  Vse okovje (nasadila, kljuke, ročaji) mora biti iz inox-a, skladno okovju notranjih vrat, variantno iz nylona s kovinskim jedrom, v barvi skladni barvi okvirjev. Vsa nasadila morajo biti tridimenzionalno nastavljiva. Dobavitelj mora pred pričetkom del predložiti projektantu v potrditev vzorce tipičnih profilov in delavniške načrte. Vsi izdelki se izdelajo po dimenzijah izmerjenih na kraju samem.
Vse zasteklitve na tleh morajo biti zastekljene z varnostnim steklom, dobavitelj mora predložiti certifikat. Vsi izdelki, še posebno večje zastekljene stene in žaluzije morajo imeti ojačitve zaradi izpostavljenosti lokacije močnejšim vetrovom, Stekla, okvirji in žaluzije morajo zdržati vetrove do 30 m/s (108 km/h) s sunki do 40 m/s (144 km/h).
Vsi elementi fasadnega fasanega pohištva imajo na zunanji strani aluminijasto polico z odkapnim robom v barvi aluminijastih profilov. Zavihek police ob zasteklitvi mora biti vstavljen pod okenski profil iz katerega se odvaja kondenz. 
V opisih je zajeta izdelava delavniških načrtov, priprava vzorcev in fizična zaščita izdelkov od dneva vgradnje do končnega čiščenja. V nadaljevanju popisa je rekapitulacija vseh izdelkov, sestavni del opisa so sheme.
</t>
  </si>
  <si>
    <t>Tridelna zunanja zastekljena stena z zunanjo žaluzijo dim. 3,69 x 1,95 + 0,25 m,  sestavljena iz fiksne zasteklitve dim. 2,79 x 1,95 + 0,25 m, enokrilnega okna dim.  0,90 x 1,20 m in ventusa dim. 0,90 x 0,75 + 0,25 m, z zunanjo polico (pos 01)</t>
  </si>
  <si>
    <t>Petdelna zunanja zastekljena stena z zunanjo žaluzijo dim. 4,45 x 1,95 + 0,25 m,  sestavljena iz fiksne zasteklitve dim. 2,65 x 1,95 + 0,25 m, dveh enokrilnih oken  dim. 0,90 x 1,20 m in dveh ventusov dim. 0,90 x 0,75 + 0,25 m, z zunanjo polico  (pos 02)</t>
  </si>
  <si>
    <t>Dvanajstdelna zunanja zastekljena stena z zunanjo žaluzijo dim. 7,80 x 1,95 +  0,25 m, sestavljena iz fiksne zasteklitve dim. 1,95 x 1,95 + 0,25 m, enokrilnega  okna dim. 0,90 x 1,20 m, ventusa dim. 0,90 x 0,75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fiksne zasteklitve dim. 1,89 x  1.95 + 0,25 m, enokrilnega okna dim. 0,90 x 1,20 m, in ventusa 0,90 x 0,75 m +  0,25 m, z zunanjo al polico (pos 03, 04, 04 zrcalno in 05)</t>
  </si>
  <si>
    <t>Zunanja električna avtomatska dvokrilna polna vrata dim. 1,60 m x 2,60 m z  nadsvetlobo – ventusom dim. 1,60 x 0,65 m (dimenzija celega elementa je 1,60 x  3,15 m), z električno ključavnico, odpiranje s kartico in čitalcem, vrata imajo  “interlock” krmiljenje  z notranjimi drsnimi vrati pos D1 ( pos 06)</t>
  </si>
  <si>
    <t>Tridelna zunanja zastekljena stena z zunanjo žaluzijo dim. 2,00 x 2,25 + 0,25 m,  sestavljena iz fiksne zasteklitve dim. 2,79 x 2,25 + 0,25 m, enokrilnega okna dim.  0,90 x 1,50 m in ventusa dim. 0,90 x 0,75 + 0,25 m, z zunanjo polico (pos 07)</t>
  </si>
  <si>
    <t>Petdelna zunanja zastekljena stena z zunanjo žaluzijo dim. 3,95 x 2,25 + 0,25 m,  sestavljena iz fiksne zasteklitve dim. 2,15 x 1,95 + 0,25 m, dveh enokrilnih oken  dim. 0,90 x 1,50 m in dveh ventusov dim. 0,90 x 0,75 + 0,25 m, z zunanjo polico  (pos 08)</t>
  </si>
  <si>
    <t>Dvodelna zunanja zastekljena stena z zunanjo žaluzijo dim. 1,60 x 1,95 m,  sestavljena iz fiksne zasteklitve dim. 1,45 x 1,50 m, ventusa dim. 1,45 x 0,45 m  in razširjenega izolacijskega profila dim. 0,15 x 1,95 m, z zunanjo polico (pos 09)</t>
  </si>
  <si>
    <t>Enokrilno okno z odpiranjem na ventus dim. 1,20 x 1,80 m, z zunanjo polico  (vhod 2. Faza – pos 010)</t>
  </si>
  <si>
    <t>Notranja tridelna z varnostnim steklom zastekljena stena, sestavljena iz enokrilnih  vrat dim. 1,00 x 2,20 m, nadsvetlobe vrat dim. 1,00 x 0,95 m in fiksne zasteklitve  dim. 2,70 x 2,25 m (pos S1)</t>
  </si>
  <si>
    <t>SKUPAJ OD 15.1. DO 15.10.</t>
  </si>
  <si>
    <t xml:space="preserve">Projektantska dela </t>
  </si>
  <si>
    <t>PROJETANTSKA DELA</t>
  </si>
  <si>
    <t>Projektantski nadzor nad izvedbo gradbenih in obrtniških del: spremljanje  gradnje – do 1x tedensko, tolmačenje projektne dokumentacije, prilagajanje  rešitev dejanskemu  stanju na terenu po dokončanju rušilnih del, pregled vseh  materialov in uskladitev barv (min. 0,8% GOI del)</t>
  </si>
  <si>
    <t>Izdelava projekta izvedenih gradbenih, obrtniških in elektroinstalacijskih del,  (PID), vključno z izkazom požarne varnosti in geodetskim posnetkom izvedenih  del, projekt se pravočasno preda naročniku v treh izvodih (obvezna priloga vloge  za uporabno dovoljenje (min. 1,5 % GOI del)</t>
  </si>
  <si>
    <t xml:space="preserve">- vsega morebitno potrebnega drobnega potrošnega materiala, vseh zarisovanj, izdelave potrebnih delavniških načrtov, shem, a-testov, navodil za vzdrževanje in uporabo opreme, temeljitega (popolnega) čiščenja po končanih delih do nivoja normalne uporabnosti objekta
- vseh morebitnih del v zvezi s posameznimi postavkami projektantskih popisov, ki niso izrecno napisana, za katere ponudnik (izvajalec) meni, da so potrebna pri izvršitvi del posamezne postavke pri gradnji in opremljanju objekta. Predvidena dela vsake postavke projektantskega popisa morajo biti izvedena tako, da bodo po končanih delih vsa dela tvorila funkcionalno celoto, za katero bo naročnik lahko pridobil uporabno dovoljenje, ter da bo zagotovljena normalna uporabnost in ustrezen estetski videz vseh izvedenih del. 
</t>
  </si>
  <si>
    <t xml:space="preserve">Vsa dela morajo biti izvedena precizno, skladno projektni dokumentaciji in  projektantskim opisom, skladno  predvidenim  kvalitetnim zahtevam,  veljavnim pravilom  in  standardom stroke. Predviden kvalitetni nivo je obvezujoč.
Vsaka ponudbena enotna cena mora zajemati sorazmerne stroške
- ureditve ograjenega gradbišča po standardih stroke, morebitno potrebnih začasnih dovoznih poti, vzpostavitve stanja na vseh obodnih površinah v stanje pred pričetkom del pred primopredajo, začasnih priključkov na električno omrežje in vodovod za potrebe gradbišča, vključno s stroški energije in vode, gradbiščnega zabojnika za hranjenje dokumentacije in delo vodje gradnje in nadzornika s priključkom na omrežje zvez
- vseh del, potrebnih zaradi morebitnega neugodnega vremena kot so morebitno potrebni črpanje talne vode, uporabahitrosušečih materialov, namestitev sušilcev ipd.
- priprave dokumentacije o zanesljivosti objekta in vse ostale potrebne dokumentacije za tehnični pregled oziroma uporabno dovoljenje, vključno s stroški vseh potrebnih a-testov, meritev in certifikatov
- vseh spremljajočih  del, transportov, vnosov v objekt, montaže, iznosov embalaže, začasnih priključkov za potrebe montaže, zaščito vseh površin, vzpostavitev le-teh v stanje pred pričetkom del pred primopredajo, čiščenje vse dobavljene vgrajene opreme do nivoja uporabnosti objekta
</t>
  </si>
  <si>
    <t>IZDELAVA INVESTICIJSKIH VZDRŽEVALNIH GRADBENIH, OBRTNIŠKIH IN INSTALACIJSKIH DEL ZA REKONSTRUKCIJO LEKARNE V OBV</t>
  </si>
  <si>
    <t>Lestev z zaščitno ograjo za dostop do mezzanine s kompresorji, do skupne višine 3,00 m od zunanjega tlaka, izdelana iz jeklenih namenskih profilov (vertikalna vodila, nastopne in zaščitne letve), vse vroče cinkano, z galvansko zaščito, sidrana v betonsko fasado</t>
  </si>
  <si>
    <t>FAZA 1</t>
  </si>
  <si>
    <t xml:space="preserve">Na območju posegov (dozidave) se mora med zemeljskimi deli izvajati arheološki nadzor.  Opis zajema nakladanje, odvoz na deponijo in plačilo pristojbine.
V primeru morebitnih kvalitetnih arheoloških najdb, ki jih ni možno prestaviti in je potrebna njihova prezentacija in situ, se mora predvidena gradnja podrediti zahtevam o ohranitvi arheoloških ostalin. Nosilec arheološkega nadzora  je Zavod za varstvo kulturne dediščine Slovenije, Območna enota Piran, Trg bratstva 1, Piran.
V delih je zajeto: zakoličba,  podpiranje, odvoz na gradbiščno deponijo, dovoz iz gradbiščne deponije materiala, ki se uporabi za zasip, odvoz odvečnega materiala na namensko deponijo, skladno z občinskim odlokom, črpanje morebitne talne vode, upoštevan potreben kot izkopa in minimalna delovna širina ob temeljih.
Na območju gradnje se pod površinsko humusno plastjo debeline 20 cm nahaja neenakomerno debel sloj nasipa iz glinaste zemljine s kosi laporja in peščenjaka rjave barve. Na globini cca 1,0 m pod površino terena se prične plast gline rjave barve poltrde konsistence. Glinasta plast prehaja na globini cca 1,50 m – 2,0 m pod površino  terena v flišno osnovo. Flišni lapor je plastovit in v zgornjem območju preperel, rjave do rjavo sive barve.
Za zagotovitev stabilnega temeljenja mora biti objekt temeljen v flišni podlagi. Zaradi preperelosti zgornjega sloja morajo biti temelji vkopani v sloj flišnega laporja min. 0,40 m. Pred betoniranjem podložnega betona morata pregledati temeljno jamo geomehanik in odgovorni projektant konstrukcije.
Izkopi se obračunajo na podlagi dejanskih količin odstranjenega materiala brez korekcijskih faktorjev. 
</t>
  </si>
  <si>
    <t/>
  </si>
  <si>
    <t>Izdelava, dobava in montaža spuščenega nepohodnega kasetnega stropa tip IMGRAD CR; Pocinkana pločevina 0,7mm, vidna stran prevlečena v strukturni barvi RAL9002, debelina barve 0,80qm, s podkonstrukcijo. Raster stropa je 60x60cm.</t>
  </si>
  <si>
    <t xml:space="preserve">Izdelava, dobava in montaža nepohodne obrobe kasetnega stropa; Pocinkana pločevina 0,7mm, vidna stran prevlečena v strukturni barvi RAL9002, debelina barve 0,80qm, s podkonstrukcijo.Kot npr. IMGRAD CR. </t>
  </si>
  <si>
    <t>kom</t>
  </si>
  <si>
    <t>Izdelava in vgradnja zasteklitvenega panela v vratno krilo; Debelina 45mm, modularni sistem panela z Al okvirjem, v barvi RAL9010, kaljeno steklo debeline 6mm (6/32/6), vgrajeno sredstvo proti zarositvi, vsi stiki tesnjeni s PU kitom. Dimenzija panela 500x700m.</t>
  </si>
  <si>
    <t>Izdelava in montaža dvostranskega semaforiziranega sistema; Rdeča in zelena led sijalka, detektor pozicije vrat, piskač, integrirano v steno ali vratni podboj, montaža s hitrimi spojkami, kablirano skozi elektrokanal do stropa, vgrajeno in testirano.  Kot npr. IMGRAD CR.</t>
  </si>
  <si>
    <t>Izdelava in montaža senzorja odprtosti sistema; Detektor pozicije vrat, integrirano v vratni podboj, montaža s hitrimi spojkami, kablirano skozi elektrokanal do stropa, vgrajeno in testirano.  Kot npr. IMGRAD CR.</t>
  </si>
  <si>
    <t>Dobava in vgradnja elektroodmikača v vratni podboj, kablirano do stropa.</t>
  </si>
  <si>
    <t>Dobava in vgradnja cilindrične ključavnice v vratno krilo, dobavljeno s tremi ključi.</t>
  </si>
  <si>
    <t>Dobava samozapirala Assabloy DC335; Nadometna vgradnja po vgradnji vrat, za enokrilna vrata, štiritočkovno, nastavljiva roka, z pokrovom za čiste prostore, z možnostjo blokade vrat v odprtem položaju.</t>
  </si>
  <si>
    <t>Vgradnja elektrokanala v panel</t>
  </si>
  <si>
    <t>Dobava in montaža alu zaokrožnic in zaključkov (tla, strop, vogali sten), v strukturni barvi RAL9002, tesnjeno s PU kitom</t>
  </si>
  <si>
    <t>DQ, IQ dokumentacija</t>
  </si>
  <si>
    <t>%</t>
  </si>
  <si>
    <t>ORTOPEDSKA BOLNIŠNICA VALDOLTRA</t>
  </si>
  <si>
    <t>UREDITEV PROSTOROV BOLNIŠNIČNE LEKARNE, ČISTI PROSTORI</t>
  </si>
  <si>
    <t>Izdelava, dobava in montaža namenske panelne obloge za čiste prostore z modularnim sistemom povezovanja, polnilo mavčnokartonske plošče, nosilni Al okvir, na eni strani pocinkana pločevina debeline 0,7mm, na vidni strani prevlečena v strukturni barvi RAL9002, debelina barve 80qm.V prostoru za aseptično pripravo in filtra s policami za perilo. Standardne širine panelov so 1200, 900, 600, 300, višina do 3300mm, kot npr. IMGRAD CR.</t>
  </si>
  <si>
    <t>Izdelava, dobava in montaža panelne predelne stene za čiste prostore z modularnim sistemom povezovanja, polnilo trda kamena volna gostote 135kg/m3 (ognjevarno A1 po standardu EN13501), nosilni Al okvir, obojestransko pocinkana pločevina debeline 0,7mm, na vidni strani prevlečena v strukturni barvi RAL9002, debelina barve 80qm, vsi stiki tesnjeni s PU kitom. Standardne širine panelov so 1200, 900, 600, 300, 150mm, višina 3300mm, KOT NPR. IMGRAD CR.</t>
  </si>
  <si>
    <t>Izdelava in dobava montažno demontažnega zasteklitvenega panela za čiste prostore z modularnim sistemom povezovanja ; Debelina 45mm, modularni sistem panela z Al okvirjem, v barvi RAL9010, kaljeno steklo debeline 6mm, vgrajeno sredstvo proti zarositvi, vsi stiki tesnjeni s PU kitom. Dimenzija panela je 2400x1950mm.Kot npr. IMGRAD CR.  Montaža zasteklitvenega panela po vnosu opreme.</t>
  </si>
  <si>
    <t>Izdelava, dobava in montaža zrakotesnih enokrilnih vrat za čiste prostore, širina krila in podboja 45mm z modularnim sistemom povezovanja, polnilo trda kamena volna gostote 135kg/m3 (ognjevarno A1 po standardu EN13501), Al eloksirani profili, Inox kljuka, tesnenje s skritimi magneti, obojestransko pocinkana pločevina debeline 0,7mm, na vidni strani prevlečena v strukturni barvi RAL9002, debelina barve 80qm, vsi spoji tesnjeni s PU kitom. Širine vrat 1120 mm, višina 2160mm. V proizvodnji v krilo vgrajena avtomatska talna metlica, zapiranje reže do 15mm. Brez ključavnice.  Kot npr. IMGRAD CR.</t>
  </si>
  <si>
    <t>ČISTI PROSTORI - MODULARNI SISTEM</t>
  </si>
  <si>
    <t>Talno vodilo za modularnie stene (poz. 2) in obloge (1.) - kot npr. IMGRAD CR.</t>
  </si>
  <si>
    <t>SKUPAJ OD 14.1. DO 14.5.</t>
  </si>
  <si>
    <t>NEPREDVIDENA DELA</t>
  </si>
  <si>
    <t>Nepredvidena dela</t>
  </si>
  <si>
    <t xml:space="preserve">17.0. </t>
  </si>
  <si>
    <t xml:space="preserve">18.0. </t>
  </si>
  <si>
    <t>18.1.</t>
  </si>
  <si>
    <t>18.2.</t>
  </si>
  <si>
    <t>SKUPAJ OD 18.1. DO 18.2.</t>
  </si>
  <si>
    <t>17.1.</t>
  </si>
  <si>
    <t>Nepredvidena gradbeno obrtniška dela. Priznajo se dela, z vpisom nadzornega organa v gradbeni dnevnik, vsa dela ki niso zajeta v osnovnem popisu.</t>
  </si>
  <si>
    <t>SKUPAJ 17.</t>
  </si>
  <si>
    <t xml:space="preserve"> 67.1.-16.16.  skupaj</t>
  </si>
  <si>
    <r>
      <t>1</t>
    </r>
    <r>
      <rPr>
        <b/>
        <sz val="11"/>
        <rFont val="Futura Std Medium"/>
        <family val="2"/>
      </rPr>
      <t>8</t>
    </r>
    <r>
      <rPr>
        <b/>
        <sz val="11"/>
        <rFont val="Futura Std Medium"/>
        <family val="2"/>
      </rPr>
      <t>.0.</t>
    </r>
  </si>
  <si>
    <t>1.0. - 18.0. skupaj</t>
  </si>
  <si>
    <t>Čisti prostori</t>
  </si>
  <si>
    <t>7.0. - 16.0. skupaj</t>
  </si>
  <si>
    <r>
      <t>17</t>
    </r>
    <r>
      <rPr>
        <b/>
        <sz val="11"/>
        <rFont val="Futura Std Medium"/>
        <family val="2"/>
      </rPr>
      <t>.0.</t>
    </r>
  </si>
  <si>
    <t>I. ,  II. In III.</t>
  </si>
  <si>
    <t>DDV 22%</t>
  </si>
  <si>
    <t>7.0. - 18.0. skupaj</t>
  </si>
  <si>
    <t>Zunanja kanalizacija, kabelska kanalizacija</t>
  </si>
  <si>
    <t>Kanalizacija in kabelska kanalizacija</t>
  </si>
  <si>
    <t>Notranja enokrilna  vrata dim. 1,00 x 2,20 m, nadsvetloba vrat dim. 1,00 x 0,95 m. (pos S1)</t>
  </si>
  <si>
    <t xml:space="preserve">Notranja enokrilna  vrata dim. 1,00 x 2,15 m, zastekljena z varnostnim matiranim steklom             (pos alu 1) </t>
  </si>
  <si>
    <r>
      <t xml:space="preserve">Horizontalna obroba notranjega tlaka iz pasov </t>
    </r>
    <r>
      <rPr>
        <sz val="11"/>
        <color rgb="FFFF0000"/>
        <rFont val="Futura Std Medium"/>
        <charset val="238"/>
      </rPr>
      <t>širine 20 cm</t>
    </r>
    <r>
      <rPr>
        <sz val="11"/>
        <color theme="1"/>
        <rFont val="Futura Std Medium"/>
        <family val="2"/>
      </rPr>
      <t xml:space="preserve"> poliranega granita bianco sardo (izbrati je potrebno črno bel kamen, kamen z roza toni ni primeren) – zelo precizna dopolnitev obstoječih obrob. </t>
    </r>
  </si>
  <si>
    <r>
      <t xml:space="preserve">Naklonski beton </t>
    </r>
    <r>
      <rPr>
        <sz val="11"/>
        <color rgb="FFFF0000"/>
        <rFont val="Futura Std Medium"/>
        <charset val="238"/>
      </rPr>
      <t>C12/15 (ali po starem MB 15)</t>
    </r>
    <r>
      <rPr>
        <sz val="11"/>
        <rFont val="Futura Std Medium"/>
        <family val="2"/>
      </rPr>
      <t xml:space="preserve"> na ravnio strehi, deb. 2-8 cm, povprečne deb. 5 cm</t>
    </r>
  </si>
  <si>
    <r>
      <t xml:space="preserve">Zunanji EMCO predpražnik </t>
    </r>
    <r>
      <rPr>
        <sz val="11"/>
        <color rgb="FFFF0000"/>
        <rFont val="Futura Std Medium"/>
        <charset val="238"/>
      </rPr>
      <t>ali enakovredni</t>
    </r>
    <r>
      <rPr>
        <sz val="11"/>
        <rFont val="Futura Std Medium"/>
        <family val="2"/>
      </rPr>
      <t xml:space="preserve"> tip 522/4RK, v aluminijastem okvirju, s sidri in  vogalnimi spoji, sestavljen iz al in gumijastih strgal v aluminijastih letvicah dim.  1,80/1,80 m.</t>
    </r>
  </si>
  <si>
    <r>
      <t xml:space="preserve">EMCO predpražnik </t>
    </r>
    <r>
      <rPr>
        <sz val="11"/>
        <color rgb="FFFF0000"/>
        <rFont val="Futura Std Medium"/>
        <charset val="238"/>
      </rPr>
      <t>ali enakovreden</t>
    </r>
    <r>
      <rPr>
        <sz val="11"/>
        <rFont val="Futura Std Medium"/>
        <family val="2"/>
      </rPr>
      <t xml:space="preserve"> tip 522/4RK, v aluminijastem okvirju, s sidri in vogalnimi spoji,  sestavljen iz lamel vložkov tkane talne obloge v aluminijastih letvicah in vmesnih  strgal - aluminijastih letvic, v sivi barvi, dim. 1,80/1,80 m</t>
    </r>
  </si>
  <si>
    <r>
      <rPr>
        <strike/>
        <sz val="11"/>
        <color rgb="FF0070C0"/>
        <rFont val="Futura Std Medium"/>
        <charset val="238"/>
      </rPr>
      <t>kos</t>
    </r>
    <r>
      <rPr>
        <sz val="11"/>
        <color theme="0"/>
        <rFont val="Futura Std Medium"/>
        <charset val="238"/>
      </rPr>
      <t xml:space="preserve"> </t>
    </r>
    <r>
      <rPr>
        <sz val="11"/>
        <color rgb="FFFF0000"/>
        <rFont val="Futura Std Medium"/>
        <charset val="238"/>
      </rPr>
      <t>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</si>
</sst>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 #,##0\ &quot;€&quot;_-;\-* #,##0\ &quot;€&quot;_-;_-* &quot;-&quot;\ &quot;€&quot;_-;_-@_-"/>
    <numFmt numFmtId="43" formatCode="_-* #,##0.00\ _€_-;\-* #,##0.00\ _€_-;_-* &quot;-&quot;??\ _€_-;_-@_-"/>
    <numFmt numFmtId="164" formatCode="_-* #,##0_-;\-* #,##0_-;_-* &quot;-&quot;_-;_-@_-"/>
    <numFmt numFmtId="165" formatCode="_(* #,##0.00_);_(* \(#,##0.00\);_(* &quot;-&quot;??_);_(@_)"/>
    <numFmt numFmtId="166" formatCode="#,##0.00\ &quot;€&quot;"/>
    <numFmt numFmtId="167" formatCode="_-* #,##0.00\ &quot;SIT&quot;_-;\-* #,##0.00\ &quot;SIT&quot;_-;_-* &quot;-&quot;??\ &quot;SIT&quot;_-;_-@_-"/>
    <numFmt numFmtId="168" formatCode="#,##0.00\ [$kn-41A]"/>
    <numFmt numFmtId="169" formatCode="_ * #,##0.00_-\ _S_L_T_ ;_ * #,##0.00\-\ _S_L_T_ ;_ * &quot;-&quot;??_-\ _S_L_T_ ;_ @_ "/>
    <numFmt numFmtId="170" formatCode="_-* #,##0.00\ _S_I_T_-;\-* #,##0.00\ _S_I_T_-;_-* &quot;-&quot;??\ _S_I_T_-;_-@_-"/>
    <numFmt numFmtId="171" formatCode="#,##0.00;[Red]#,##0.00\-"/>
    <numFmt numFmtId="172" formatCode="_-* #,##0.00\ [$€]_-;\-* #,##0.00\ [$€]_-;_-* &quot;-&quot;??\ [$€]_-;_-@_-"/>
    <numFmt numFmtId="173" formatCode="_-[$€]\ * #.##0.00_-;\-[$€]\ * #.##0.00_-;_-[$€]\ * &quot;-&quot;??_-;_-@_-"/>
    <numFmt numFmtId="174" formatCode="_-* #,##0.00\ [$€-1]_-;\-* #,##0.00\ [$€-1]_-;_-* &quot;-&quot;??\ [$€-1]_-"/>
    <numFmt numFmtId="175" formatCode="#,##0.000000\ [$€-1]"/>
    <numFmt numFmtId="176" formatCode="_-&quot;L.&quot;\ * #,##0.00_-;\-&quot;L.&quot;\ * #,##0.00_-;_-&quot;L.&quot;\ * &quot;-&quot;??_-;_-@_-"/>
    <numFmt numFmtId="177" formatCode="_(&quot;$&quot;* #,##0.00_);_(&quot;$&quot;* \(#,##0.00\);_(&quot;$&quot;* &quot;-&quot;??_);_(@_)"/>
    <numFmt numFmtId="178" formatCode="&quot;€&quot;#,##0.00"/>
    <numFmt numFmtId="179" formatCode="0.0"/>
  </numFmts>
  <fonts count="206">
    <font>
      <sz val="11"/>
      <color theme="1"/>
      <name val="Calibri"/>
      <family val="2"/>
      <charset val="238"/>
      <scheme val="minor"/>
    </font>
    <font>
      <b/>
      <sz val="11"/>
      <color theme="1"/>
      <name val="Calibri"/>
      <family val="2"/>
      <charset val="238"/>
      <scheme val="minor"/>
    </font>
    <font>
      <sz val="10"/>
      <name val="Arial CE"/>
    </font>
    <font>
      <sz val="10"/>
      <name val="Verdana"/>
      <family val="2"/>
      <charset val="238"/>
    </font>
    <font>
      <sz val="11"/>
      <color indexed="8"/>
      <name val="Calibri"/>
      <family val="2"/>
      <charset val="238"/>
    </font>
    <font>
      <sz val="10"/>
      <name val="Arial"/>
      <family val="2"/>
    </font>
    <font>
      <sz val="11"/>
      <name val="Times New Roman CE"/>
    </font>
    <font>
      <sz val="10"/>
      <color indexed="8"/>
      <name val="Arial CE"/>
    </font>
    <font>
      <sz val="8"/>
      <name val="Verdana"/>
      <family val="2"/>
    </font>
    <font>
      <sz val="10"/>
      <color indexed="8"/>
      <name val="Arial"/>
      <family val="2"/>
    </font>
    <font>
      <sz val="10"/>
      <name val="Arial CE"/>
      <family val="2"/>
      <charset val="1"/>
    </font>
    <font>
      <sz val="11"/>
      <color theme="1"/>
      <name val="Calibri"/>
      <family val="2"/>
      <charset val="238"/>
      <scheme val="minor"/>
    </font>
    <font>
      <b/>
      <sz val="18"/>
      <color theme="3"/>
      <name val="Cambria"/>
      <family val="2"/>
      <charset val="238"/>
      <scheme val="maj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FF0000"/>
      <name val="Calibri"/>
      <family val="2"/>
      <charset val="238"/>
      <scheme val="minor"/>
    </font>
    <font>
      <sz val="11"/>
      <color theme="0"/>
      <name val="Calibri"/>
      <family val="2"/>
      <charset val="238"/>
      <scheme val="minor"/>
    </font>
    <font>
      <sz val="10"/>
      <color theme="1"/>
      <name val="Calibri"/>
      <family val="2"/>
      <charset val="238"/>
      <scheme val="minor"/>
    </font>
    <font>
      <sz val="10"/>
      <name val="Arial"/>
      <family val="2"/>
      <charset val="238"/>
    </font>
    <font>
      <sz val="11"/>
      <color indexed="8"/>
      <name val="Arial"/>
      <family val="2"/>
      <charset val="238"/>
    </font>
    <font>
      <sz val="11"/>
      <color indexed="8"/>
      <name val="Calibri"/>
      <family val="2"/>
    </font>
    <font>
      <sz val="11"/>
      <color indexed="8"/>
      <name val="Arial"/>
      <family val="2"/>
    </font>
    <font>
      <sz val="11"/>
      <color theme="1"/>
      <name val="Calibri"/>
      <family val="2"/>
      <scheme val="minor"/>
    </font>
    <font>
      <sz val="11"/>
      <color indexed="8"/>
      <name val="Arial Narrow"/>
      <family val="2"/>
      <charset val="238"/>
    </font>
    <font>
      <sz val="11"/>
      <color indexed="8"/>
      <name val="Arial Narrow"/>
      <family val="2"/>
    </font>
    <font>
      <sz val="11"/>
      <color indexed="9"/>
      <name val="Arial"/>
      <family val="2"/>
      <charset val="238"/>
    </font>
    <font>
      <sz val="11"/>
      <color indexed="9"/>
      <name val="Calibri"/>
      <family val="2"/>
      <charset val="238"/>
    </font>
    <font>
      <sz val="11"/>
      <color indexed="9"/>
      <name val="Calibri"/>
      <family val="2"/>
    </font>
    <font>
      <sz val="11"/>
      <color indexed="9"/>
      <name val="Arial"/>
      <family val="2"/>
    </font>
    <font>
      <sz val="11"/>
      <color theme="0"/>
      <name val="Calibri"/>
      <family val="2"/>
      <scheme val="minor"/>
    </font>
    <font>
      <sz val="11"/>
      <color indexed="9"/>
      <name val="Arial Narrow"/>
      <family val="2"/>
      <charset val="238"/>
    </font>
    <font>
      <sz val="11"/>
      <color indexed="9"/>
      <name val="Arial Narrow"/>
      <family val="2"/>
    </font>
    <font>
      <sz val="10"/>
      <name val="Arial CE"/>
      <charset val="238"/>
    </font>
    <font>
      <sz val="10"/>
      <name val="Arial CE"/>
      <family val="2"/>
    </font>
    <font>
      <sz val="11"/>
      <color indexed="20"/>
      <name val="Calibri"/>
      <family val="2"/>
      <charset val="238"/>
    </font>
    <font>
      <sz val="11"/>
      <color rgb="FF9C0006"/>
      <name val="Calibri"/>
      <family val="2"/>
      <scheme val="minor"/>
    </font>
    <font>
      <sz val="11"/>
      <color indexed="16"/>
      <name val="Calibri"/>
      <family val="2"/>
      <charset val="238"/>
    </font>
    <font>
      <sz val="11"/>
      <color indexed="16"/>
      <name val="Calibri"/>
      <family val="2"/>
    </font>
    <font>
      <sz val="11"/>
      <color indexed="20"/>
      <name val="Calibri"/>
      <family val="2"/>
    </font>
    <font>
      <sz val="11"/>
      <color indexed="20"/>
      <name val="Arial Narrow"/>
      <family val="2"/>
      <charset val="238"/>
    </font>
    <font>
      <sz val="11"/>
      <color indexed="20"/>
      <name val="Arial Narrow"/>
      <family val="2"/>
    </font>
    <font>
      <b/>
      <sz val="11"/>
      <color indexed="52"/>
      <name val="Calibri"/>
      <family val="2"/>
      <charset val="238"/>
    </font>
    <font>
      <b/>
      <sz val="11"/>
      <color rgb="FFFA7D00"/>
      <name val="Calibri"/>
      <family val="2"/>
      <scheme val="minor"/>
    </font>
    <font>
      <b/>
      <sz val="11"/>
      <color indexed="10"/>
      <name val="Calibri"/>
      <family val="2"/>
      <charset val="238"/>
      <scheme val="minor"/>
    </font>
    <font>
      <b/>
      <sz val="11"/>
      <color indexed="10"/>
      <name val="Calibri"/>
      <family val="2"/>
      <scheme val="minor"/>
    </font>
    <font>
      <b/>
      <sz val="11"/>
      <color indexed="53"/>
      <name val="Calibri"/>
      <family val="2"/>
      <charset val="238"/>
    </font>
    <font>
      <b/>
      <sz val="11"/>
      <color indexed="53"/>
      <name val="Calibri"/>
      <family val="2"/>
    </font>
    <font>
      <b/>
      <sz val="11"/>
      <color indexed="52"/>
      <name val="Calibri"/>
      <family val="2"/>
    </font>
    <font>
      <b/>
      <sz val="11"/>
      <color indexed="10"/>
      <name val="Arial Narrow"/>
      <family val="2"/>
      <charset val="238"/>
    </font>
    <font>
      <b/>
      <sz val="11"/>
      <color indexed="10"/>
      <name val="Arial Narrow"/>
      <family val="2"/>
    </font>
    <font>
      <b/>
      <sz val="11"/>
      <color indexed="9"/>
      <name val="Calibri"/>
      <family val="2"/>
      <charset val="238"/>
    </font>
    <font>
      <b/>
      <sz val="11"/>
      <color theme="0"/>
      <name val="Calibri"/>
      <family val="2"/>
      <scheme val="minor"/>
    </font>
    <font>
      <b/>
      <sz val="11"/>
      <color indexed="9"/>
      <name val="Calibri"/>
      <family val="2"/>
    </font>
    <font>
      <b/>
      <sz val="11"/>
      <color indexed="9"/>
      <name val="Arial Narrow"/>
      <family val="2"/>
      <charset val="238"/>
    </font>
    <font>
      <b/>
      <sz val="11"/>
      <color indexed="9"/>
      <name val="Arial Narrow"/>
      <family val="2"/>
    </font>
    <font>
      <sz val="10"/>
      <name val="MS Sans Serif"/>
      <family val="2"/>
      <charset val="238"/>
    </font>
    <font>
      <sz val="10"/>
      <name val="MS Sans Serif"/>
      <family val="2"/>
    </font>
    <font>
      <sz val="11"/>
      <color indexed="17"/>
      <name val="Arial"/>
      <family val="2"/>
      <charset val="238"/>
    </font>
    <font>
      <sz val="11"/>
      <color indexed="17"/>
      <name val="Calibri"/>
      <family val="2"/>
      <charset val="238"/>
    </font>
    <font>
      <sz val="11"/>
      <color indexed="17"/>
      <name val="Calibri"/>
      <family val="2"/>
    </font>
    <font>
      <sz val="11"/>
      <color indexed="17"/>
      <name val="Arial"/>
      <family val="2"/>
    </font>
    <font>
      <b/>
      <sz val="11"/>
      <color indexed="8"/>
      <name val="Calibri"/>
      <family val="2"/>
      <charset val="238"/>
    </font>
    <font>
      <b/>
      <sz val="11"/>
      <color indexed="8"/>
      <name val="Calibri"/>
      <family val="2"/>
    </font>
    <font>
      <sz val="9"/>
      <name val="Courier New CE"/>
      <family val="3"/>
    </font>
    <font>
      <i/>
      <sz val="11"/>
      <color indexed="23"/>
      <name val="Calibri"/>
      <family val="2"/>
      <charset val="238"/>
    </font>
    <font>
      <i/>
      <sz val="11"/>
      <color rgb="FF7F7F7F"/>
      <name val="Calibri"/>
      <family val="2"/>
      <scheme val="minor"/>
    </font>
    <font>
      <i/>
      <sz val="11"/>
      <color indexed="23"/>
      <name val="Calibri"/>
      <family val="2"/>
    </font>
    <font>
      <i/>
      <sz val="11"/>
      <color indexed="23"/>
      <name val="Arial Narrow"/>
      <family val="2"/>
      <charset val="238"/>
    </font>
    <font>
      <i/>
      <sz val="11"/>
      <color indexed="23"/>
      <name val="Arial Narrow"/>
      <family val="2"/>
    </font>
    <font>
      <sz val="11"/>
      <color rgb="FF006100"/>
      <name val="Calibri"/>
      <family val="2"/>
      <scheme val="minor"/>
    </font>
    <font>
      <sz val="11"/>
      <color indexed="17"/>
      <name val="Arial Narrow"/>
      <family val="2"/>
      <charset val="238"/>
    </font>
    <font>
      <sz val="11"/>
      <color indexed="17"/>
      <name val="Arial Narrow"/>
      <family val="2"/>
    </font>
    <font>
      <b/>
      <sz val="15"/>
      <color indexed="56"/>
      <name val="Calibri"/>
      <family val="2"/>
      <charset val="238"/>
    </font>
    <font>
      <b/>
      <sz val="15"/>
      <color theme="3"/>
      <name val="Calibri"/>
      <family val="2"/>
      <scheme val="minor"/>
    </font>
    <font>
      <b/>
      <sz val="15"/>
      <color indexed="62"/>
      <name val="Calibri"/>
      <family val="2"/>
      <charset val="238"/>
    </font>
    <font>
      <b/>
      <sz val="15"/>
      <color indexed="62"/>
      <name val="Calibri"/>
      <family val="2"/>
    </font>
    <font>
      <b/>
      <sz val="15"/>
      <color indexed="56"/>
      <name val="Calibri"/>
      <family val="2"/>
    </font>
    <font>
      <b/>
      <sz val="15"/>
      <color indexed="62"/>
      <name val="Arial Narrow"/>
      <family val="2"/>
      <charset val="238"/>
    </font>
    <font>
      <b/>
      <sz val="15"/>
      <color indexed="62"/>
      <name val="Arial Narrow"/>
      <family val="2"/>
    </font>
    <font>
      <b/>
      <sz val="13"/>
      <color indexed="56"/>
      <name val="Calibri"/>
      <family val="2"/>
      <charset val="238"/>
    </font>
    <font>
      <b/>
      <sz val="13"/>
      <color theme="3"/>
      <name val="Calibri"/>
      <family val="2"/>
      <scheme val="minor"/>
    </font>
    <font>
      <b/>
      <sz val="13"/>
      <color indexed="62"/>
      <name val="Calibri"/>
      <family val="2"/>
      <charset val="238"/>
    </font>
    <font>
      <b/>
      <sz val="13"/>
      <color indexed="62"/>
      <name val="Calibri"/>
      <family val="2"/>
    </font>
    <font>
      <b/>
      <sz val="13"/>
      <color indexed="56"/>
      <name val="Calibri"/>
      <family val="2"/>
    </font>
    <font>
      <b/>
      <sz val="13"/>
      <color indexed="62"/>
      <name val="Arial Narrow"/>
      <family val="2"/>
      <charset val="238"/>
    </font>
    <font>
      <b/>
      <sz val="13"/>
      <color indexed="62"/>
      <name val="Arial Narrow"/>
      <family val="2"/>
    </font>
    <font>
      <b/>
      <sz val="11"/>
      <color indexed="56"/>
      <name val="Calibri"/>
      <family val="2"/>
      <charset val="238"/>
    </font>
    <font>
      <b/>
      <sz val="11"/>
      <color theme="3"/>
      <name val="Calibri"/>
      <family val="2"/>
      <scheme val="minor"/>
    </font>
    <font>
      <b/>
      <sz val="11"/>
      <color indexed="62"/>
      <name val="Calibri"/>
      <family val="2"/>
      <charset val="238"/>
    </font>
    <font>
      <b/>
      <sz val="11"/>
      <color indexed="62"/>
      <name val="Calibri"/>
      <family val="2"/>
    </font>
    <font>
      <b/>
      <sz val="11"/>
      <color indexed="56"/>
      <name val="Calibri"/>
      <family val="2"/>
    </font>
    <font>
      <b/>
      <sz val="11"/>
      <color indexed="62"/>
      <name val="Arial Narrow"/>
      <family val="2"/>
      <charset val="238"/>
    </font>
    <font>
      <b/>
      <sz val="11"/>
      <color indexed="62"/>
      <name val="Arial Narrow"/>
      <family val="2"/>
    </font>
    <font>
      <u/>
      <sz val="10"/>
      <color indexed="12"/>
      <name val="Arial"/>
      <family val="2"/>
      <charset val="238"/>
    </font>
    <font>
      <u/>
      <sz val="10"/>
      <color indexed="12"/>
      <name val="Arial"/>
      <family val="2"/>
    </font>
    <font>
      <u/>
      <sz val="11"/>
      <color theme="10"/>
      <name val="Calibri"/>
      <family val="2"/>
      <charset val="238"/>
    </font>
    <font>
      <u/>
      <sz val="10"/>
      <color indexed="12"/>
      <name val="Arial CE"/>
      <charset val="238"/>
    </font>
    <font>
      <u/>
      <sz val="10"/>
      <color indexed="12"/>
      <name val="Arial CE"/>
    </font>
    <font>
      <sz val="11"/>
      <color indexed="62"/>
      <name val="Calibri"/>
      <family val="2"/>
      <charset val="238"/>
    </font>
    <font>
      <sz val="11"/>
      <color rgb="FF3F3F76"/>
      <name val="Calibri"/>
      <family val="2"/>
      <scheme val="minor"/>
    </font>
    <font>
      <sz val="11"/>
      <color indexed="62"/>
      <name val="Calibri"/>
      <family val="2"/>
    </font>
    <font>
      <sz val="11"/>
      <color indexed="62"/>
      <name val="Arial Narrow"/>
      <family val="2"/>
      <charset val="238"/>
    </font>
    <font>
      <sz val="11"/>
      <color indexed="62"/>
      <name val="Arial Narrow"/>
      <family val="2"/>
    </font>
    <font>
      <b/>
      <sz val="11"/>
      <color indexed="63"/>
      <name val="Arial"/>
      <family val="2"/>
      <charset val="238"/>
    </font>
    <font>
      <b/>
      <sz val="11"/>
      <color indexed="63"/>
      <name val="Calibri"/>
      <family val="2"/>
      <charset val="238"/>
    </font>
    <font>
      <b/>
      <sz val="11"/>
      <color indexed="63"/>
      <name val="Calibri"/>
      <family val="2"/>
    </font>
    <font>
      <b/>
      <sz val="11"/>
      <color indexed="63"/>
      <name val="Arial"/>
      <family val="2"/>
    </font>
    <font>
      <sz val="10"/>
      <name val="Times New Roman CE"/>
      <family val="1"/>
      <charset val="238"/>
    </font>
    <font>
      <sz val="10"/>
      <name val="Times New Roman CE"/>
      <family val="1"/>
    </font>
    <font>
      <sz val="12"/>
      <name val="Times New Roman CE"/>
      <family val="1"/>
      <charset val="238"/>
    </font>
    <font>
      <sz val="12"/>
      <name val="Times New Roman CE"/>
      <family val="1"/>
    </font>
    <font>
      <sz val="10"/>
      <name val="Times New Roman"/>
      <family val="1"/>
      <charset val="238"/>
    </font>
    <font>
      <sz val="10"/>
      <name val="Times New Roman"/>
      <family val="1"/>
    </font>
    <font>
      <sz val="11"/>
      <color indexed="52"/>
      <name val="Calibri"/>
      <family val="2"/>
      <charset val="238"/>
    </font>
    <font>
      <sz val="11"/>
      <color rgb="FFFA7D00"/>
      <name val="Calibri"/>
      <family val="2"/>
      <scheme val="minor"/>
    </font>
    <font>
      <sz val="11"/>
      <color indexed="10"/>
      <name val="Calibri"/>
      <family val="2"/>
      <charset val="238"/>
    </font>
    <font>
      <sz val="11"/>
      <color indexed="10"/>
      <name val="Calibri"/>
      <family val="2"/>
    </font>
    <font>
      <sz val="11"/>
      <color indexed="53"/>
      <name val="Calibri"/>
      <family val="2"/>
      <charset val="238"/>
    </font>
    <font>
      <sz val="11"/>
      <color indexed="53"/>
      <name val="Calibri"/>
      <family val="2"/>
    </font>
    <font>
      <sz val="11"/>
      <color indexed="52"/>
      <name val="Calibri"/>
      <family val="2"/>
    </font>
    <font>
      <sz val="11"/>
      <color indexed="10"/>
      <name val="Arial Narrow"/>
      <family val="2"/>
      <charset val="238"/>
    </font>
    <font>
      <sz val="11"/>
      <color indexed="10"/>
      <name val="Arial Narrow"/>
      <family val="2"/>
    </font>
    <font>
      <b/>
      <sz val="15"/>
      <color indexed="56"/>
      <name val="Arial"/>
      <family val="2"/>
      <charset val="238"/>
    </font>
    <font>
      <b/>
      <sz val="15"/>
      <color indexed="56"/>
      <name val="Arial"/>
      <family val="2"/>
    </font>
    <font>
      <b/>
      <sz val="13"/>
      <color indexed="56"/>
      <name val="Arial"/>
      <family val="2"/>
      <charset val="238"/>
    </font>
    <font>
      <b/>
      <sz val="13"/>
      <color indexed="56"/>
      <name val="Arial"/>
      <family val="2"/>
    </font>
    <font>
      <b/>
      <sz val="11"/>
      <color indexed="56"/>
      <name val="Arial"/>
      <family val="2"/>
      <charset val="238"/>
    </font>
    <font>
      <b/>
      <sz val="11"/>
      <color indexed="56"/>
      <name val="Arial"/>
      <family val="2"/>
    </font>
    <font>
      <b/>
      <sz val="18"/>
      <color indexed="56"/>
      <name val="Cambria"/>
      <family val="2"/>
      <charset val="238"/>
    </font>
    <font>
      <b/>
      <sz val="18"/>
      <color indexed="56"/>
      <name val="Cambria"/>
      <family val="2"/>
    </font>
    <font>
      <sz val="11"/>
      <color indexed="60"/>
      <name val="Calibri"/>
      <family val="2"/>
      <charset val="238"/>
    </font>
    <font>
      <sz val="11"/>
      <color rgb="FF9C6500"/>
      <name val="Calibri"/>
      <family val="2"/>
      <scheme val="minor"/>
    </font>
    <font>
      <sz val="11"/>
      <color indexed="19"/>
      <name val="Calibri"/>
      <family val="2"/>
      <charset val="238"/>
      <scheme val="minor"/>
    </font>
    <font>
      <sz val="11"/>
      <color indexed="19"/>
      <name val="Calibri"/>
      <family val="2"/>
      <scheme val="minor"/>
    </font>
    <font>
      <sz val="11"/>
      <color indexed="60"/>
      <name val="Calibri"/>
      <family val="2"/>
    </font>
    <font>
      <sz val="11"/>
      <color indexed="19"/>
      <name val="Arial Narrow"/>
      <family val="2"/>
      <charset val="238"/>
    </font>
    <font>
      <sz val="11"/>
      <color indexed="19"/>
      <name val="Arial Narrow"/>
      <family val="2"/>
    </font>
    <font>
      <sz val="11"/>
      <color indexed="60"/>
      <name val="Arial"/>
      <family val="2"/>
      <charset val="238"/>
    </font>
    <font>
      <sz val="11"/>
      <color indexed="60"/>
      <name val="Arial"/>
      <family val="2"/>
    </font>
    <font>
      <sz val="11"/>
      <color indexed="10"/>
      <name val="Arial"/>
      <family val="2"/>
      <charset val="238"/>
    </font>
    <font>
      <sz val="11"/>
      <color indexed="10"/>
      <name val="Arial"/>
      <family val="2"/>
    </font>
    <font>
      <b/>
      <sz val="11"/>
      <color rgb="FF3F3F3F"/>
      <name val="Calibri"/>
      <family val="2"/>
      <scheme val="minor"/>
    </font>
    <font>
      <b/>
      <sz val="11"/>
      <color indexed="63"/>
      <name val="Arial Narrow"/>
      <family val="2"/>
      <charset val="238"/>
    </font>
    <font>
      <b/>
      <sz val="11"/>
      <color indexed="63"/>
      <name val="Arial Narrow"/>
      <family val="2"/>
    </font>
    <font>
      <i/>
      <sz val="11"/>
      <color indexed="23"/>
      <name val="Arial"/>
      <family val="2"/>
      <charset val="238"/>
    </font>
    <font>
      <i/>
      <sz val="11"/>
      <color indexed="23"/>
      <name val="Arial"/>
      <family val="2"/>
    </font>
    <font>
      <sz val="11"/>
      <name val="Times New Roman"/>
      <family val="1"/>
      <charset val="238"/>
    </font>
    <font>
      <sz val="11"/>
      <name val="Times New Roman"/>
      <family val="1"/>
    </font>
    <font>
      <sz val="11"/>
      <color indexed="52"/>
      <name val="Arial"/>
      <family val="2"/>
      <charset val="238"/>
    </font>
    <font>
      <sz val="11"/>
      <color indexed="52"/>
      <name val="Arial"/>
      <family val="2"/>
    </font>
    <font>
      <b/>
      <sz val="11"/>
      <color indexed="9"/>
      <name val="Arial"/>
      <family val="2"/>
      <charset val="238"/>
    </font>
    <font>
      <b/>
      <sz val="11"/>
      <color indexed="9"/>
      <name val="Arial"/>
      <family val="2"/>
    </font>
    <font>
      <b/>
      <sz val="11"/>
      <color indexed="52"/>
      <name val="Arial"/>
      <family val="2"/>
      <charset val="238"/>
    </font>
    <font>
      <b/>
      <sz val="11"/>
      <color indexed="52"/>
      <name val="Arial"/>
      <family val="2"/>
    </font>
    <font>
      <b/>
      <sz val="18"/>
      <color indexed="62"/>
      <name val="Cambria"/>
      <family val="2"/>
      <charset val="238"/>
    </font>
    <font>
      <b/>
      <sz val="18"/>
      <color indexed="62"/>
      <name val="Cambria"/>
      <family val="2"/>
    </font>
    <font>
      <sz val="11"/>
      <color indexed="20"/>
      <name val="Arial"/>
      <family val="2"/>
      <charset val="238"/>
    </font>
    <font>
      <sz val="11"/>
      <color indexed="20"/>
      <name val="Arial"/>
      <family val="2"/>
    </font>
    <font>
      <sz val="10"/>
      <name val="Arial CE"/>
      <family val="2"/>
      <charset val="238"/>
    </font>
    <font>
      <sz val="10"/>
      <name val="Helv"/>
    </font>
    <font>
      <sz val="10"/>
      <name val="Helv"/>
      <charset val="204"/>
    </font>
    <font>
      <sz val="12"/>
      <name val="Times New Roman"/>
      <family val="1"/>
    </font>
    <font>
      <b/>
      <sz val="18"/>
      <color theme="3"/>
      <name val="Cambria"/>
      <family val="2"/>
      <scheme val="major"/>
    </font>
    <font>
      <b/>
      <sz val="11"/>
      <color theme="1"/>
      <name val="Calibri"/>
      <family val="2"/>
      <scheme val="minor"/>
    </font>
    <font>
      <b/>
      <sz val="11"/>
      <color indexed="8"/>
      <name val="Arial Narrow"/>
      <family val="2"/>
      <charset val="238"/>
    </font>
    <font>
      <b/>
      <sz val="11"/>
      <color indexed="8"/>
      <name val="Arial Narrow"/>
      <family val="2"/>
    </font>
    <font>
      <sz val="11"/>
      <color indexed="62"/>
      <name val="Arial"/>
      <family val="2"/>
      <charset val="238"/>
    </font>
    <font>
      <sz val="11"/>
      <color indexed="62"/>
      <name val="Arial"/>
      <family val="2"/>
    </font>
    <font>
      <b/>
      <sz val="11"/>
      <color indexed="8"/>
      <name val="Arial"/>
      <family val="2"/>
      <charset val="238"/>
    </font>
    <font>
      <b/>
      <sz val="11"/>
      <color indexed="8"/>
      <name val="Arial"/>
      <family val="2"/>
    </font>
    <font>
      <sz val="11"/>
      <color rgb="FFFF0000"/>
      <name val="Calibri"/>
      <family val="2"/>
      <scheme val="minor"/>
    </font>
    <font>
      <sz val="10"/>
      <name val="Tahoma"/>
      <family val="2"/>
      <charset val="238"/>
    </font>
    <font>
      <sz val="10"/>
      <name val="Tahoma"/>
      <family val="2"/>
    </font>
    <font>
      <b/>
      <sz val="10"/>
      <name val="Futura Std Medium"/>
      <family val="2"/>
    </font>
    <font>
      <b/>
      <sz val="11"/>
      <name val="Futura Std Medium"/>
      <family val="2"/>
    </font>
    <font>
      <sz val="11"/>
      <color theme="1"/>
      <name val="Futura Std Medium"/>
      <family val="2"/>
    </font>
    <font>
      <sz val="10"/>
      <name val="Futura Std Medium"/>
      <family val="2"/>
    </font>
    <font>
      <sz val="11"/>
      <name val="Futura Std Medium"/>
      <family val="2"/>
    </font>
    <font>
      <sz val="14"/>
      <color theme="1"/>
      <name val="Futura Std Medium"/>
      <family val="2"/>
    </font>
    <font>
      <sz val="16"/>
      <color theme="1"/>
      <name val="Futura Std Medium"/>
      <family val="2"/>
    </font>
    <font>
      <b/>
      <sz val="11"/>
      <color theme="1"/>
      <name val="Futura Std Medium"/>
      <family val="2"/>
    </font>
    <font>
      <sz val="11"/>
      <color indexed="8"/>
      <name val="Futura Std Medium"/>
      <family val="2"/>
    </font>
    <font>
      <b/>
      <sz val="10"/>
      <color theme="1"/>
      <name val="Verdana"/>
      <family val="2"/>
      <charset val="238"/>
    </font>
    <font>
      <sz val="11"/>
      <name val="Futura Std Medium"/>
      <charset val="238"/>
    </font>
    <font>
      <b/>
      <sz val="10"/>
      <color theme="1"/>
      <name val="Futura Std Medium"/>
      <family val="2"/>
    </font>
    <font>
      <sz val="10"/>
      <color theme="1"/>
      <name val="Futura Std Medium"/>
      <family val="2"/>
    </font>
    <font>
      <sz val="8"/>
      <name val="Calibri"/>
      <family val="2"/>
      <charset val="238"/>
      <scheme val="minor"/>
    </font>
    <font>
      <u/>
      <sz val="11"/>
      <color theme="10"/>
      <name val="Calibri"/>
      <family val="2"/>
      <charset val="238"/>
      <scheme val="minor"/>
    </font>
    <font>
      <u/>
      <sz val="11"/>
      <color theme="11"/>
      <name val="Calibri"/>
      <family val="2"/>
      <charset val="238"/>
      <scheme val="minor"/>
    </font>
    <font>
      <sz val="11"/>
      <color theme="0"/>
      <name val="Futura Std Medium"/>
    </font>
    <font>
      <sz val="11"/>
      <name val="Calibri"/>
      <family val="2"/>
      <scheme val="minor"/>
    </font>
    <font>
      <b/>
      <sz val="11"/>
      <name val="Calibri"/>
      <family val="2"/>
      <scheme val="minor"/>
    </font>
    <font>
      <sz val="9"/>
      <name val="Calibri"/>
      <family val="2"/>
      <scheme val="minor"/>
    </font>
    <font>
      <sz val="11"/>
      <name val="Arial"/>
      <family val="2"/>
    </font>
    <font>
      <sz val="9"/>
      <name val="Arial"/>
      <family val="2"/>
    </font>
    <font>
      <sz val="11"/>
      <color rgb="FF000000"/>
      <name val="Futura Std Medium"/>
      <family val="2"/>
    </font>
    <font>
      <sz val="10"/>
      <color rgb="FFFF0000"/>
      <name val="Arial CE"/>
    </font>
    <font>
      <sz val="11"/>
      <color rgb="FFFF0000"/>
      <name val="Futura Std Medium"/>
    </font>
    <font>
      <sz val="11"/>
      <color rgb="FF0070C0"/>
      <name val="Futura Std Medium"/>
      <family val="2"/>
    </font>
    <font>
      <strike/>
      <sz val="11"/>
      <color rgb="FF0070C0"/>
      <name val="Futura Std Medium"/>
      <charset val="238"/>
    </font>
    <font>
      <strike/>
      <sz val="11"/>
      <color rgb="FF0070C0"/>
      <name val="Futura Std Medium"/>
      <family val="2"/>
    </font>
    <font>
      <sz val="11"/>
      <color rgb="FFFF0000"/>
      <name val="Futura Std Medium"/>
      <charset val="238"/>
    </font>
    <font>
      <sz val="11"/>
      <color theme="0"/>
      <name val="Futura Std Medium"/>
      <charset val="238"/>
    </font>
    <font>
      <sz val="11"/>
      <color rgb="FFFF0000"/>
      <name val="Futura Std Medium"/>
      <family val="2"/>
    </font>
  </fonts>
  <fills count="7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56"/>
      </patternFill>
    </fill>
    <fill>
      <patternFill patternType="solid">
        <fgColor indexed="54"/>
        <bgColor indexed="5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9"/>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2" tint="-9.9978637043366805E-2"/>
        <bgColor indexed="64"/>
      </patternFill>
    </fill>
  </fills>
  <borders count="31">
    <border>
      <left/>
      <right/>
      <top/>
      <bottom/>
      <diagonal/>
    </border>
    <border>
      <left/>
      <right/>
      <top/>
      <bottom style="thin">
        <color auto="1"/>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54"/>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54"/>
      </top>
      <bottom style="double">
        <color indexed="54"/>
      </bottom>
      <diagonal/>
    </border>
    <border>
      <left/>
      <right/>
      <top style="thin">
        <color auto="1"/>
      </top>
      <bottom/>
      <diagonal/>
    </border>
    <border>
      <left/>
      <right/>
      <top/>
      <bottom style="medium">
        <color auto="1"/>
      </bottom>
      <diagonal/>
    </border>
  </borders>
  <cellStyleXfs count="2474">
    <xf numFmtId="0" fontId="0" fillId="0" borderId="0"/>
    <xf numFmtId="0" fontId="2" fillId="0" borderId="0"/>
    <xf numFmtId="0" fontId="5" fillId="0" borderId="0"/>
    <xf numFmtId="0" fontId="6" fillId="0" borderId="0"/>
    <xf numFmtId="167" fontId="6" fillId="0" borderId="0" applyFont="0" applyFill="0" applyBorder="0" applyAlignment="0" applyProtection="0"/>
    <xf numFmtId="3" fontId="9" fillId="0" borderId="0" applyAlignment="0">
      <alignment horizontal="right"/>
      <protection locked="0"/>
    </xf>
    <xf numFmtId="0" fontId="10" fillId="0" borderId="0"/>
    <xf numFmtId="0" fontId="19" fillId="0" borderId="0"/>
    <xf numFmtId="0" fontId="20" fillId="0" borderId="0"/>
    <xf numFmtId="0" fontId="21"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3" fillId="34" borderId="0" applyNumberFormat="0" applyBorder="0" applyAlignment="0" applyProtection="0"/>
    <xf numFmtId="0" fontId="21" fillId="34" borderId="0" applyNumberFormat="0" applyBorder="0" applyAlignment="0" applyProtection="0"/>
    <xf numFmtId="0" fontId="23"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1"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3" fillId="35" borderId="0" applyNumberFormat="0" applyBorder="0" applyAlignment="0" applyProtection="0"/>
    <xf numFmtId="0" fontId="21" fillId="35" borderId="0" applyNumberFormat="0" applyBorder="0" applyAlignment="0" applyProtection="0"/>
    <xf numFmtId="0" fontId="23"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1"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1" fillId="36" borderId="0" applyNumberFormat="0" applyBorder="0" applyAlignment="0" applyProtection="0"/>
    <xf numFmtId="0" fontId="23"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1" fillId="38" borderId="0" applyNumberFormat="0" applyBorder="0" applyAlignment="0" applyProtection="0"/>
    <xf numFmtId="0" fontId="23"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1"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24" fillId="11" borderId="0" applyNumberFormat="0" applyBorder="0" applyAlignment="0" applyProtection="0"/>
    <xf numFmtId="0" fontId="11" fillId="40" borderId="0" applyNumberFormat="0" applyBorder="0" applyAlignment="0" applyProtection="0"/>
    <xf numFmtId="0" fontId="24" fillId="40" borderId="0" applyNumberFormat="0" applyBorder="0" applyAlignment="0" applyProtection="0"/>
    <xf numFmtId="0" fontId="22" fillId="34"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11" fillId="11" borderId="0" applyNumberFormat="0" applyBorder="0" applyAlignment="0" applyProtection="0"/>
    <xf numFmtId="0" fontId="24"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24" fillId="15" borderId="0" applyNumberFormat="0" applyBorder="0" applyAlignment="0" applyProtection="0"/>
    <xf numFmtId="0" fontId="11" fillId="41" borderId="0" applyNumberFormat="0" applyBorder="0" applyAlignment="0" applyProtection="0"/>
    <xf numFmtId="0" fontId="24" fillId="41" borderId="0" applyNumberFormat="0" applyBorder="0" applyAlignment="0" applyProtection="0"/>
    <xf numFmtId="0" fontId="22" fillId="35"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5" borderId="0" applyNumberFormat="0" applyBorder="0" applyAlignment="0" applyProtection="0"/>
    <xf numFmtId="0" fontId="24"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24" fillId="19"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19" borderId="0" applyNumberFormat="0" applyBorder="0" applyAlignment="0" applyProtection="0"/>
    <xf numFmtId="0" fontId="24"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3" borderId="0" applyNumberFormat="0" applyBorder="0" applyAlignment="0" applyProtection="0"/>
    <xf numFmtId="0" fontId="11" fillId="39" borderId="0" applyNumberFormat="0" applyBorder="0" applyAlignment="0" applyProtection="0"/>
    <xf numFmtId="0" fontId="24" fillId="39" borderId="0" applyNumberFormat="0" applyBorder="0" applyAlignment="0" applyProtection="0"/>
    <xf numFmtId="0" fontId="22" fillId="37"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11" fillId="23" borderId="0" applyNumberFormat="0" applyBorder="0" applyAlignment="0" applyProtection="0"/>
    <xf numFmtId="0" fontId="24"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24" fillId="27" borderId="0" applyNumberFormat="0" applyBorder="0" applyAlignment="0" applyProtection="0"/>
    <xf numFmtId="0" fontId="22"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7" borderId="0" applyNumberFormat="0" applyBorder="0" applyAlignment="0" applyProtection="0"/>
    <xf numFmtId="0" fontId="24"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24" fillId="31"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9"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1" borderId="0" applyNumberFormat="0" applyBorder="0" applyAlignment="0" applyProtection="0"/>
    <xf numFmtId="0" fontId="24" fillId="31"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3"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1"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12"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12" borderId="0" applyNumberFormat="0" applyBorder="0" applyAlignment="0" applyProtection="0"/>
    <xf numFmtId="0" fontId="24"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24" fillId="16" borderId="0" applyNumberFormat="0" applyBorder="0" applyAlignment="0" applyProtection="0"/>
    <xf numFmtId="0" fontId="22"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6" borderId="0" applyNumberFormat="0" applyBorder="0" applyAlignment="0" applyProtection="0"/>
    <xf numFmtId="0" fontId="24" fillId="16"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24" fillId="20" borderId="0" applyNumberFormat="0" applyBorder="0" applyAlignment="0" applyProtection="0"/>
    <xf numFmtId="0" fontId="11" fillId="45" borderId="0" applyNumberFormat="0" applyBorder="0" applyAlignment="0" applyProtection="0"/>
    <xf numFmtId="0" fontId="24" fillId="45" borderId="0" applyNumberFormat="0" applyBorder="0" applyAlignment="0" applyProtection="0"/>
    <xf numFmtId="0" fontId="22" fillId="43"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11" fillId="20" borderId="0" applyNumberFormat="0" applyBorder="0" applyAlignment="0" applyProtection="0"/>
    <xf numFmtId="0" fontId="24" fillId="20"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4" borderId="0" applyNumberFormat="0" applyBorder="0" applyAlignment="0" applyProtection="0"/>
    <xf numFmtId="0" fontId="11" fillId="35" borderId="0" applyNumberFormat="0" applyBorder="0" applyAlignment="0" applyProtection="0"/>
    <xf numFmtId="0" fontId="24" fillId="35" borderId="0" applyNumberFormat="0" applyBorder="0" applyAlignment="0" applyProtection="0"/>
    <xf numFmtId="0" fontId="22" fillId="37"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11" fillId="24" borderId="0" applyNumberFormat="0" applyBorder="0" applyAlignment="0" applyProtection="0"/>
    <xf numFmtId="0" fontId="24" fillId="2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28"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8" borderId="0" applyNumberFormat="0" applyBorder="0" applyAlignment="0" applyProtection="0"/>
    <xf numFmtId="0" fontId="24" fillId="28"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24" fillId="32"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44"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2" borderId="0" applyNumberFormat="0" applyBorder="0" applyAlignment="0" applyProtection="0"/>
    <xf numFmtId="0" fontId="24" fillId="32" borderId="0" applyNumberFormat="0" applyBorder="0" applyAlignment="0" applyProtection="0"/>
    <xf numFmtId="0" fontId="27"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27" fillId="46" borderId="0" applyNumberFormat="0" applyBorder="0" applyAlignment="0" applyProtection="0"/>
    <xf numFmtId="0" fontId="30"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27"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27" fillId="41" borderId="0" applyNumberFormat="0" applyBorder="0" applyAlignment="0" applyProtection="0"/>
    <xf numFmtId="0" fontId="30"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7"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30" fillId="43" borderId="0" applyNumberFormat="0" applyBorder="0" applyAlignment="0" applyProtection="0"/>
    <xf numFmtId="0" fontId="27" fillId="43" borderId="0" applyNumberFormat="0" applyBorder="0" applyAlignment="0" applyProtection="0"/>
    <xf numFmtId="0" fontId="30"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27"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30" fillId="49" borderId="0" applyNumberFormat="0" applyBorder="0" applyAlignment="0" applyProtection="0"/>
    <xf numFmtId="0" fontId="27" fillId="49" borderId="0" applyNumberFormat="0" applyBorder="0" applyAlignment="0" applyProtection="0"/>
    <xf numFmtId="0" fontId="30"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31" fillId="13"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6"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13" borderId="0" applyNumberFormat="0" applyBorder="0" applyAlignment="0" applyProtection="0"/>
    <xf numFmtId="0" fontId="31" fillId="13"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31" fillId="17"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9" fillId="41"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18" fillId="17" borderId="0" applyNumberFormat="0" applyBorder="0" applyAlignment="0" applyProtection="0"/>
    <xf numFmtId="0" fontId="31" fillId="1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31" fillId="21"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9" fillId="43"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18" fillId="21" borderId="0" applyNumberFormat="0" applyBorder="0" applyAlignment="0" applyProtection="0"/>
    <xf numFmtId="0" fontId="31" fillId="21"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31" fillId="25" borderId="0" applyNumberFormat="0" applyBorder="0" applyAlignment="0" applyProtection="0"/>
    <xf numFmtId="0" fontId="18" fillId="35" borderId="0" applyNumberFormat="0" applyBorder="0" applyAlignment="0" applyProtection="0"/>
    <xf numFmtId="0" fontId="31" fillId="35" borderId="0" applyNumberFormat="0" applyBorder="0" applyAlignment="0" applyProtection="0"/>
    <xf numFmtId="0" fontId="29" fillId="47"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18" fillId="25" borderId="0" applyNumberFormat="0" applyBorder="0" applyAlignment="0" applyProtection="0"/>
    <xf numFmtId="0" fontId="31"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31" fillId="29"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29" borderId="0" applyNumberFormat="0" applyBorder="0" applyAlignment="0" applyProtection="0"/>
    <xf numFmtId="0" fontId="31" fillId="2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31" fillId="33" borderId="0" applyNumberFormat="0" applyBorder="0" applyAlignment="0" applyProtection="0"/>
    <xf numFmtId="0" fontId="18" fillId="41" borderId="0" applyNumberFormat="0" applyBorder="0" applyAlignment="0" applyProtection="0"/>
    <xf numFmtId="0" fontId="31" fillId="41" borderId="0" applyNumberFormat="0" applyBorder="0" applyAlignment="0" applyProtection="0"/>
    <xf numFmtId="0" fontId="29" fillId="49"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18" fillId="33" borderId="0" applyNumberFormat="0" applyBorder="0" applyAlignment="0" applyProtection="0"/>
    <xf numFmtId="0" fontId="31" fillId="33" borderId="0" applyNumberFormat="0" applyBorder="0" applyAlignment="0" applyProtection="0"/>
    <xf numFmtId="168" fontId="34" fillId="0" borderId="0"/>
    <xf numFmtId="168" fontId="35" fillId="0" borderId="0"/>
    <xf numFmtId="0" fontId="28" fillId="51"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51" borderId="0" applyNumberFormat="0" applyBorder="0" applyAlignment="0" applyProtection="0"/>
    <xf numFmtId="0" fontId="31" fillId="10" borderId="0" applyNumberFormat="0" applyBorder="0" applyAlignment="0" applyProtection="0"/>
    <xf numFmtId="0" fontId="18" fillId="54" borderId="0" applyNumberFormat="0" applyBorder="0" applyAlignment="0" applyProtection="0"/>
    <xf numFmtId="0" fontId="31" fillId="54"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51"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8" fillId="56"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8" fillId="56" borderId="0" applyNumberFormat="0" applyBorder="0" applyAlignment="0" applyProtection="0"/>
    <xf numFmtId="0" fontId="31" fillId="14"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8" fillId="60" borderId="0" applyNumberFormat="0" applyBorder="0" applyAlignment="0" applyProtection="0"/>
    <xf numFmtId="0" fontId="29" fillId="60" borderId="0" applyNumberFormat="0" applyBorder="0" applyAlignment="0" applyProtection="0"/>
    <xf numFmtId="0" fontId="29" fillId="56"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8" fillId="61"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2" borderId="0" applyNumberFormat="0" applyBorder="0" applyAlignment="0" applyProtection="0"/>
    <xf numFmtId="0" fontId="22" fillId="62"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61" borderId="0" applyNumberFormat="0" applyBorder="0" applyAlignment="0" applyProtection="0"/>
    <xf numFmtId="0" fontId="31" fillId="18"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9" fillId="61"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8" fillId="47"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47" borderId="0" applyNumberFormat="0" applyBorder="0" applyAlignment="0" applyProtection="0"/>
    <xf numFmtId="0" fontId="31" fillId="22" borderId="0" applyNumberFormat="0" applyBorder="0" applyAlignment="0" applyProtection="0"/>
    <xf numFmtId="0" fontId="18" fillId="63" borderId="0" applyNumberFormat="0" applyBorder="0" applyAlignment="0" applyProtection="0"/>
    <xf numFmtId="0" fontId="31" fillId="63"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47"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8" fillId="48" borderId="0" applyNumberFormat="0" applyBorder="0" applyAlignment="0" applyProtection="0"/>
    <xf numFmtId="0" fontId="4" fillId="64" borderId="0" applyNumberFormat="0" applyBorder="0" applyAlignment="0" applyProtection="0"/>
    <xf numFmtId="0" fontId="22" fillId="64"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48" borderId="0" applyNumberFormat="0" applyBorder="0" applyAlignment="0" applyProtection="0"/>
    <xf numFmtId="0" fontId="31" fillId="26" borderId="0" applyNumberFormat="0" applyBorder="0" applyAlignment="0" applyProtection="0"/>
    <xf numFmtId="0" fontId="28" fillId="65" borderId="0" applyNumberFormat="0" applyBorder="0" applyAlignment="0" applyProtection="0"/>
    <xf numFmtId="0" fontId="29" fillId="65" borderId="0" applyNumberFormat="0" applyBorder="0" applyAlignment="0" applyProtection="0"/>
    <xf numFmtId="0" fontId="29"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8" fillId="50"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6" borderId="0" applyNumberFormat="0" applyBorder="0" applyAlignment="0" applyProtection="0"/>
    <xf numFmtId="0" fontId="22" fillId="66" borderId="0" applyNumberFormat="0" applyBorder="0" applyAlignment="0" applyProtection="0"/>
    <xf numFmtId="0" fontId="28" fillId="66" borderId="0" applyNumberFormat="0" applyBorder="0" applyAlignment="0" applyProtection="0"/>
    <xf numFmtId="0" fontId="29" fillId="66" borderId="0" applyNumberFormat="0" applyBorder="0" applyAlignment="0" applyProtection="0"/>
    <xf numFmtId="0" fontId="28" fillId="50" borderId="0" applyNumberFormat="0" applyBorder="0" applyAlignment="0" applyProtection="0"/>
    <xf numFmtId="0" fontId="31" fillId="30" borderId="0" applyNumberFormat="0" applyBorder="0" applyAlignment="0" applyProtection="0"/>
    <xf numFmtId="0" fontId="18" fillId="56" borderId="0" applyNumberFormat="0" applyBorder="0" applyAlignment="0" applyProtection="0"/>
    <xf numFmtId="0" fontId="31" fillId="56" borderId="0" applyNumberFormat="0" applyBorder="0" applyAlignment="0" applyProtection="0"/>
    <xf numFmtId="0" fontId="28" fillId="67" borderId="0" applyNumberFormat="0" applyBorder="0" applyAlignment="0" applyProtection="0"/>
    <xf numFmtId="0" fontId="29" fillId="67" borderId="0" applyNumberFormat="0" applyBorder="0" applyAlignment="0" applyProtection="0"/>
    <xf numFmtId="0" fontId="29" fillId="50"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7" fillId="4" borderId="0" applyNumberFormat="0" applyBorder="0" applyAlignment="0" applyProtection="0"/>
    <xf numFmtId="0" fontId="14" fillId="37" borderId="0" applyNumberFormat="0" applyBorder="0" applyAlignment="0" applyProtection="0"/>
    <xf numFmtId="0" fontId="37" fillId="37" borderId="0" applyNumberFormat="0" applyBorder="0" applyAlignment="0" applyProtection="0"/>
    <xf numFmtId="0" fontId="38" fillId="68" borderId="0" applyNumberFormat="0" applyBorder="0" applyAlignment="0" applyProtection="0"/>
    <xf numFmtId="0" fontId="39" fillId="68" borderId="0" applyNumberFormat="0" applyBorder="0" applyAlignment="0" applyProtection="0"/>
    <xf numFmtId="0" fontId="40" fillId="35"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0" fillId="35" borderId="0" applyNumberFormat="0" applyBorder="0" applyAlignment="0" applyProtection="0"/>
    <xf numFmtId="0" fontId="43" fillId="69" borderId="12" applyNumberFormat="0" applyAlignment="0" applyProtection="0"/>
    <xf numFmtId="0" fontId="43" fillId="69" borderId="12" applyNumberFormat="0" applyAlignment="0" applyProtection="0"/>
    <xf numFmtId="0" fontId="44" fillId="7" borderId="6" applyNumberFormat="0" applyAlignment="0" applyProtection="0"/>
    <xf numFmtId="0" fontId="45" fillId="70" borderId="6" applyNumberFormat="0" applyAlignment="0" applyProtection="0"/>
    <xf numFmtId="0" fontId="46" fillId="70" borderId="6" applyNumberFormat="0" applyAlignment="0" applyProtection="0"/>
    <xf numFmtId="0" fontId="47" fillId="71" borderId="12" applyNumberFormat="0" applyAlignment="0" applyProtection="0"/>
    <xf numFmtId="0" fontId="48" fillId="71" borderId="12" applyNumberFormat="0" applyAlignment="0" applyProtection="0"/>
    <xf numFmtId="0" fontId="49" fillId="69"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49" fillId="69" borderId="12" applyNumberFormat="0" applyAlignment="0" applyProtection="0"/>
    <xf numFmtId="0" fontId="52" fillId="72" borderId="13" applyNumberFormat="0" applyAlignment="0" applyProtection="0"/>
    <xf numFmtId="0" fontId="52" fillId="72" borderId="13" applyNumberFormat="0" applyAlignment="0" applyProtection="0"/>
    <xf numFmtId="0" fontId="53" fillId="8" borderId="9" applyNumberFormat="0" applyAlignment="0" applyProtection="0"/>
    <xf numFmtId="0" fontId="52" fillId="59" borderId="13" applyNumberFormat="0" applyAlignment="0" applyProtection="0"/>
    <xf numFmtId="0" fontId="54" fillId="59" borderId="13" applyNumberFormat="0" applyAlignment="0" applyProtection="0"/>
    <xf numFmtId="0" fontId="54"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4" fillId="72" borderId="13" applyNumberFormat="0" applyAlignment="0" applyProtection="0"/>
    <xf numFmtId="165" fontId="2" fillId="0" borderId="0" applyFont="0" applyFill="0" applyBorder="0" applyAlignment="0" applyProtection="0"/>
    <xf numFmtId="165" fontId="35"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5" fontId="2" fillId="0" borderId="0" applyFont="0" applyFill="0" applyBorder="0" applyAlignment="0" applyProtection="0"/>
    <xf numFmtId="165" fontId="35"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5"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57" fillId="0" borderId="0" applyFont="0" applyFill="0" applyBorder="0" applyAlignment="0" applyProtection="0"/>
    <xf numFmtId="165" fontId="2" fillId="0" borderId="0" applyFont="0" applyFill="0" applyBorder="0" applyAlignment="0" applyProtection="0"/>
    <xf numFmtId="170" fontId="4" fillId="0" borderId="0" applyFont="0" applyFill="0" applyBorder="0" applyAlignment="0" applyProtection="0"/>
    <xf numFmtId="170" fontId="22" fillId="0" borderId="0" applyFont="0" applyFill="0" applyBorder="0" applyAlignment="0" applyProtection="0"/>
    <xf numFmtId="170" fontId="4" fillId="0" borderId="0" applyFont="0" applyFill="0" applyBorder="0" applyAlignment="0" applyProtection="0"/>
    <xf numFmtId="165" fontId="3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4" fillId="0" borderId="0" applyFont="0" applyFill="0" applyBorder="0" applyAlignment="0" applyProtection="0"/>
    <xf numFmtId="170" fontId="22" fillId="0" borderId="0" applyFont="0" applyFill="0" applyBorder="0" applyAlignment="0" applyProtection="0"/>
    <xf numFmtId="170" fontId="4"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58" fillId="0" borderId="0" applyFont="0" applyFill="0" applyBorder="0" applyAlignment="0" applyProtection="0"/>
    <xf numFmtId="165" fontId="2"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35" fillId="0" borderId="0" applyFont="0" applyFill="0" applyBorder="0" applyAlignment="0" applyProtection="0"/>
    <xf numFmtId="17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5" fontId="4" fillId="0" borderId="0" applyFont="0" applyFill="0" applyBorder="0" applyAlignment="0" applyProtection="0"/>
    <xf numFmtId="171" fontId="57" fillId="0" borderId="0" applyFont="0" applyFill="0" applyBorder="0" applyAlignment="0" applyProtection="0"/>
    <xf numFmtId="171" fontId="58" fillId="0" borderId="0" applyFont="0" applyFill="0" applyBorder="0" applyAlignment="0" applyProtection="0"/>
    <xf numFmtId="165" fontId="22" fillId="0" borderId="0" applyFont="0" applyFill="0" applyBorder="0" applyAlignment="0" applyProtection="0"/>
    <xf numFmtId="165" fontId="4"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59"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2" fillId="36" borderId="0" applyNumberFormat="0" applyBorder="0" applyAlignment="0" applyProtection="0"/>
    <xf numFmtId="0" fontId="59" fillId="36" borderId="0" applyNumberFormat="0" applyBorder="0" applyAlignment="0" applyProtection="0"/>
    <xf numFmtId="0" fontId="62"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3" fillId="73" borderId="0" applyNumberFormat="0" applyBorder="0" applyAlignment="0" applyProtection="0"/>
    <xf numFmtId="0" fontId="64" fillId="73" borderId="0" applyNumberFormat="0" applyBorder="0" applyAlignment="0" applyProtection="0"/>
    <xf numFmtId="0" fontId="63" fillId="74" borderId="0" applyNumberFormat="0" applyBorder="0" applyAlignment="0" applyProtection="0"/>
    <xf numFmtId="0" fontId="64" fillId="74" borderId="0" applyNumberFormat="0" applyBorder="0" applyAlignment="0" applyProtection="0"/>
    <xf numFmtId="0" fontId="63" fillId="75" borderId="0" applyNumberFormat="0" applyBorder="0" applyAlignment="0" applyProtection="0"/>
    <xf numFmtId="0" fontId="64" fillId="75" borderId="0" applyNumberFormat="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8" fillId="0" borderId="0" applyNumberFormat="0" applyFill="0" applyBorder="0" applyAlignment="0" applyProtection="0"/>
    <xf numFmtId="4" fontId="34" fillId="0" borderId="0" applyNumberFormat="0"/>
    <xf numFmtId="4" fontId="34" fillId="0" borderId="0" applyNumberFormat="0"/>
    <xf numFmtId="4" fontId="35" fillId="0" borderId="0" applyNumberFormat="0"/>
    <xf numFmtId="4" fontId="35" fillId="0" borderId="0" applyNumberFormat="0"/>
    <xf numFmtId="0" fontId="60" fillId="36" borderId="0" applyNumberFormat="0" applyBorder="0" applyAlignment="0" applyProtection="0"/>
    <xf numFmtId="0" fontId="60" fillId="36" borderId="0" applyNumberFormat="0" applyBorder="0" applyAlignment="0" applyProtection="0"/>
    <xf numFmtId="0" fontId="71" fillId="3" borderId="0" applyNumberFormat="0" applyBorder="0" applyAlignment="0" applyProtection="0"/>
    <xf numFmtId="0" fontId="13" fillId="38" borderId="0" applyNumberFormat="0" applyBorder="0" applyAlignment="0" applyProtection="0"/>
    <xf numFmtId="0" fontId="71" fillId="38" borderId="0" applyNumberFormat="0" applyBorder="0" applyAlignment="0" applyProtection="0"/>
    <xf numFmtId="0" fontId="60" fillId="62" borderId="0" applyNumberFormat="0" applyBorder="0" applyAlignment="0" applyProtection="0"/>
    <xf numFmtId="0" fontId="61" fillId="62" borderId="0" applyNumberFormat="0" applyBorder="0" applyAlignment="0" applyProtection="0"/>
    <xf numFmtId="0" fontId="61" fillId="36"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13" fillId="3" borderId="0" applyNumberFormat="0" applyBorder="0" applyAlignment="0" applyProtection="0"/>
    <xf numFmtId="0" fontId="71" fillId="3" borderId="0" applyNumberFormat="0" applyBorder="0" applyAlignment="0" applyProtection="0"/>
    <xf numFmtId="0" fontId="20" fillId="0" borderId="0"/>
    <xf numFmtId="0" fontId="20" fillId="0" borderId="0"/>
    <xf numFmtId="0" fontId="20" fillId="0" borderId="0"/>
    <xf numFmtId="0" fontId="5" fillId="0" borderId="0"/>
    <xf numFmtId="0" fontId="74" fillId="0" borderId="14" applyNumberFormat="0" applyFill="0" applyAlignment="0" applyProtection="0"/>
    <xf numFmtId="0" fontId="74" fillId="0" borderId="14" applyNumberFormat="0" applyFill="0" applyAlignment="0" applyProtection="0"/>
    <xf numFmtId="0" fontId="75" fillId="0" borderId="3" applyNumberFormat="0" applyFill="0" applyAlignment="0" applyProtection="0"/>
    <xf numFmtId="0" fontId="76" fillId="0" borderId="15" applyNumberFormat="0" applyFill="0" applyAlignment="0" applyProtection="0"/>
    <xf numFmtId="0" fontId="77" fillId="0" borderId="15" applyNumberFormat="0" applyFill="0" applyAlignment="0" applyProtection="0"/>
    <xf numFmtId="0" fontId="76" fillId="0" borderId="15" applyNumberFormat="0" applyFill="0" applyAlignment="0" applyProtection="0"/>
    <xf numFmtId="0" fontId="76" fillId="0" borderId="16" applyNumberFormat="0" applyFill="0" applyAlignment="0" applyProtection="0"/>
    <xf numFmtId="0" fontId="77" fillId="0" borderId="16" applyNumberFormat="0" applyFill="0" applyAlignment="0" applyProtection="0"/>
    <xf numFmtId="0" fontId="78" fillId="0" borderId="14"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8" fillId="0" borderId="14" applyNumberFormat="0" applyFill="0" applyAlignment="0" applyProtection="0"/>
    <xf numFmtId="0" fontId="81" fillId="0" borderId="17" applyNumberFormat="0" applyFill="0" applyAlignment="0" applyProtection="0"/>
    <xf numFmtId="0" fontId="81" fillId="0" borderId="17" applyNumberFormat="0" applyFill="0" applyAlignment="0" applyProtection="0"/>
    <xf numFmtId="0" fontId="82" fillId="0" borderId="4" applyNumberFormat="0" applyFill="0" applyAlignment="0" applyProtection="0"/>
    <xf numFmtId="0" fontId="83" fillId="0" borderId="18"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83" fillId="0" borderId="17" applyNumberFormat="0" applyFill="0" applyAlignment="0" applyProtection="0"/>
    <xf numFmtId="0" fontId="84" fillId="0" borderId="17" applyNumberFormat="0" applyFill="0" applyAlignment="0" applyProtection="0"/>
    <xf numFmtId="0" fontId="85" fillId="0" borderId="17"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5" fillId="0" borderId="17" applyNumberFormat="0" applyFill="0" applyAlignment="0" applyProtection="0"/>
    <xf numFmtId="0" fontId="88" fillId="0" borderId="19" applyNumberFormat="0" applyFill="0" applyAlignment="0" applyProtection="0"/>
    <xf numFmtId="0" fontId="88" fillId="0" borderId="19" applyNumberFormat="0" applyFill="0" applyAlignment="0" applyProtection="0"/>
    <xf numFmtId="0" fontId="89" fillId="0" borderId="5" applyNumberFormat="0" applyFill="0" applyAlignment="0" applyProtection="0"/>
    <xf numFmtId="0" fontId="90" fillId="0" borderId="20" applyNumberFormat="0" applyFill="0" applyAlignment="0" applyProtection="0"/>
    <xf numFmtId="0" fontId="91" fillId="0" borderId="20" applyNumberFormat="0" applyFill="0" applyAlignment="0" applyProtection="0"/>
    <xf numFmtId="0" fontId="90" fillId="0" borderId="20" applyNumberFormat="0" applyFill="0" applyAlignment="0" applyProtection="0"/>
    <xf numFmtId="0" fontId="90" fillId="0" borderId="21" applyNumberFormat="0" applyFill="0" applyAlignment="0" applyProtection="0"/>
    <xf numFmtId="0" fontId="91" fillId="0" borderId="21"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2" fillId="0" borderId="19"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2" fillId="0" borderId="0" applyNumberFormat="0" applyFill="0" applyBorder="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39" borderId="12" applyNumberFormat="0" applyAlignment="0" applyProtection="0"/>
    <xf numFmtId="0" fontId="100" fillId="39" borderId="12" applyNumberFormat="0" applyAlignment="0" applyProtection="0"/>
    <xf numFmtId="0" fontId="101" fillId="6" borderId="6" applyNumberFormat="0" applyAlignment="0" applyProtection="0"/>
    <xf numFmtId="0" fontId="15" fillId="45" borderId="6" applyNumberFormat="0" applyAlignment="0" applyProtection="0"/>
    <xf numFmtId="0" fontId="101" fillId="45" borderId="6" applyNumberFormat="0" applyAlignment="0" applyProtection="0"/>
    <xf numFmtId="0" fontId="100" fillId="66" borderId="12" applyNumberFormat="0" applyAlignment="0" applyProtection="0"/>
    <xf numFmtId="0" fontId="102" fillId="66" borderId="12" applyNumberFormat="0" applyAlignment="0" applyProtection="0"/>
    <xf numFmtId="0" fontId="102" fillId="39"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2" fillId="39" borderId="12" applyNumberFormat="0" applyAlignment="0" applyProtection="0"/>
    <xf numFmtId="0" fontId="105"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8" fillId="69" borderId="22" applyNumberFormat="0" applyAlignment="0" applyProtection="0"/>
    <xf numFmtId="0" fontId="105" fillId="69" borderId="22" applyNumberFormat="0" applyAlignment="0" applyProtection="0"/>
    <xf numFmtId="0" fontId="108"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9" fillId="0" borderId="0">
      <alignment horizontal="right" vertical="top"/>
    </xf>
    <xf numFmtId="0" fontId="110" fillId="0" borderId="0">
      <alignment horizontal="right" vertical="top"/>
    </xf>
    <xf numFmtId="0" fontId="111" fillId="0" borderId="0">
      <alignment horizontal="justify" vertical="top" wrapText="1"/>
    </xf>
    <xf numFmtId="0" fontId="112" fillId="0" borderId="0">
      <alignment horizontal="justify" vertical="top" wrapText="1"/>
    </xf>
    <xf numFmtId="0" fontId="109" fillId="0" borderId="0">
      <alignment horizontal="left"/>
    </xf>
    <xf numFmtId="0" fontId="110" fillId="0" borderId="0">
      <alignment horizontal="left"/>
    </xf>
    <xf numFmtId="0" fontId="111" fillId="0" borderId="0">
      <alignment horizontal="right"/>
    </xf>
    <xf numFmtId="0" fontId="112" fillId="0" borderId="0">
      <alignment horizontal="right"/>
    </xf>
    <xf numFmtId="4" fontId="111" fillId="0" borderId="0">
      <alignment horizontal="right" wrapText="1"/>
    </xf>
    <xf numFmtId="4" fontId="112" fillId="0" borderId="0">
      <alignment horizontal="right" wrapText="1"/>
    </xf>
    <xf numFmtId="0" fontId="111" fillId="0" borderId="0">
      <alignment horizontal="right"/>
    </xf>
    <xf numFmtId="0" fontId="112" fillId="0" borderId="0">
      <alignment horizontal="right"/>
    </xf>
    <xf numFmtId="4" fontId="111" fillId="0" borderId="0">
      <alignment horizontal="right"/>
    </xf>
    <xf numFmtId="4" fontId="112" fillId="0" borderId="0">
      <alignment horizontal="right"/>
    </xf>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0" fontId="115" fillId="0" borderId="23" applyNumberFormat="0" applyFill="0" applyAlignment="0" applyProtection="0"/>
    <xf numFmtId="0" fontId="115" fillId="0" borderId="23" applyNumberFormat="0" applyFill="0" applyAlignment="0" applyProtection="0"/>
    <xf numFmtId="0" fontId="116" fillId="0" borderId="8" applyNumberFormat="0" applyFill="0" applyAlignment="0" applyProtection="0"/>
    <xf numFmtId="0" fontId="117" fillId="0" borderId="24" applyNumberFormat="0" applyFill="0" applyAlignment="0" applyProtection="0"/>
    <xf numFmtId="0" fontId="118" fillId="0" borderId="24" applyNumberFormat="0" applyFill="0" applyAlignment="0" applyProtection="0"/>
    <xf numFmtId="0" fontId="117" fillId="0" borderId="24" applyNumberFormat="0" applyFill="0" applyAlignment="0" applyProtection="0"/>
    <xf numFmtId="0" fontId="119" fillId="0" borderId="23" applyNumberFormat="0" applyFill="0" applyAlignment="0" applyProtection="0"/>
    <xf numFmtId="0" fontId="120" fillId="0" borderId="23" applyNumberFormat="0" applyFill="0" applyAlignment="0" applyProtection="0"/>
    <xf numFmtId="0" fontId="121" fillId="0" borderId="23"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1" fillId="0" borderId="23"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4"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4" fillId="0" borderId="14" applyNumberFormat="0" applyFill="0" applyAlignment="0" applyProtection="0"/>
    <xf numFmtId="0" fontId="125"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6"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6" fillId="0" borderId="17" applyNumberFormat="0" applyFill="0" applyAlignment="0" applyProtection="0"/>
    <xf numFmtId="0" fontId="127"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8"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19" applyNumberFormat="0" applyFill="0" applyAlignment="0" applyProtection="0"/>
    <xf numFmtId="0" fontId="129"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11" fillId="0" borderId="0"/>
    <xf numFmtId="0" fontId="20" fillId="0" borderId="0"/>
    <xf numFmtId="0" fontId="20" fillId="0" borderId="0"/>
    <xf numFmtId="0" fontId="20" fillId="0" borderId="0"/>
    <xf numFmtId="0" fontId="20" fillId="0" borderId="0"/>
    <xf numFmtId="0" fontId="24"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xf numFmtId="0" fontId="20" fillId="0" borderId="0"/>
    <xf numFmtId="0" fontId="20" fillId="0" borderId="0"/>
    <xf numFmtId="0" fontId="20" fillId="0" borderId="0"/>
    <xf numFmtId="168"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alignment vertical="top"/>
    </xf>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0" fontId="35" fillId="0" borderId="0">
      <alignment vertical="top"/>
    </xf>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168" fontId="20" fillId="0" borderId="0"/>
    <xf numFmtId="0" fontId="34" fillId="0" borderId="0">
      <alignment vertical="top"/>
    </xf>
    <xf numFmtId="0" fontId="35"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alignment vertical="top"/>
    </xf>
    <xf numFmtId="0" fontId="35" fillId="0" borderId="0">
      <alignment vertical="top"/>
    </xf>
    <xf numFmtId="0" fontId="20" fillId="0" borderId="0"/>
    <xf numFmtId="0" fontId="20" fillId="0" borderId="0"/>
    <xf numFmtId="0" fontId="20" fillId="0" borderId="0"/>
    <xf numFmtId="0" fontId="34"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168" fontId="20" fillId="0" borderId="0">
      <alignment vertical="top"/>
    </xf>
    <xf numFmtId="0" fontId="20" fillId="0" borderId="0"/>
    <xf numFmtId="0" fontId="20" fillId="0" borderId="0"/>
    <xf numFmtId="0" fontId="20" fillId="0" borderId="0"/>
    <xf numFmtId="0" fontId="20" fillId="0" borderId="0"/>
    <xf numFmtId="168" fontId="20" fillId="0" borderId="0">
      <alignment vertical="top"/>
    </xf>
    <xf numFmtId="168" fontId="20" fillId="0" borderId="0">
      <alignment vertical="top"/>
    </xf>
    <xf numFmtId="168" fontId="20"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 fillId="0" borderId="0">
      <alignment vertical="top"/>
    </xf>
    <xf numFmtId="0" fontId="35"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132" fillId="45" borderId="0" applyNumberFormat="0" applyBorder="0" applyAlignment="0" applyProtection="0"/>
    <xf numFmtId="0" fontId="132" fillId="45" borderId="0" applyNumberFormat="0" applyBorder="0" applyAlignment="0" applyProtection="0"/>
    <xf numFmtId="0" fontId="133" fillId="5" borderId="0" applyNumberFormat="0" applyBorder="0" applyAlignment="0" applyProtection="0"/>
    <xf numFmtId="0" fontId="134" fillId="5" borderId="0" applyNumberFormat="0" applyBorder="0" applyAlignment="0" applyProtection="0"/>
    <xf numFmtId="0" fontId="135" fillId="5" borderId="0" applyNumberFormat="0" applyBorder="0" applyAlignment="0" applyProtection="0"/>
    <xf numFmtId="0" fontId="132" fillId="76" borderId="0" applyNumberFormat="0" applyBorder="0" applyAlignment="0" applyProtection="0"/>
    <xf numFmtId="0" fontId="136" fillId="76" borderId="0" applyNumberFormat="0" applyBorder="0" applyAlignment="0" applyProtection="0"/>
    <xf numFmtId="0" fontId="136"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6" fillId="45" borderId="0" applyNumberFormat="0" applyBorder="0" applyAlignment="0" applyProtection="0"/>
    <xf numFmtId="0" fontId="139"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139" fillId="45" borderId="0" applyNumberFormat="0" applyBorder="0" applyAlignment="0" applyProtection="0"/>
    <xf numFmtId="0" fontId="140"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20" fillId="0" borderId="0">
      <alignment wrapText="1"/>
    </xf>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57" fillId="0" borderId="0"/>
    <xf numFmtId="0" fontId="5" fillId="0" borderId="0"/>
    <xf numFmtId="0" fontId="20" fillId="0" borderId="0"/>
    <xf numFmtId="0" fontId="20" fillId="0" borderId="0"/>
    <xf numFmtId="0" fontId="20" fillId="0" borderId="0"/>
    <xf numFmtId="0" fontId="58"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 fillId="0" borderId="0"/>
    <xf numFmtId="0" fontId="35"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34" fillId="0" borderId="0"/>
    <xf numFmtId="0" fontId="20" fillId="0" borderId="0"/>
    <xf numFmtId="0" fontId="20" fillId="0" borderId="0"/>
    <xf numFmtId="0" fontId="20" fillId="0" borderId="0"/>
    <xf numFmtId="0" fontId="20" fillId="0" borderId="0"/>
    <xf numFmtId="0" fontId="35" fillId="0" borderId="0"/>
    <xf numFmtId="0" fontId="24"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20"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57" fillId="0" borderId="0"/>
    <xf numFmtId="0" fontId="58"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34" fillId="0" borderId="0"/>
    <xf numFmtId="0" fontId="35" fillId="0" borderId="0"/>
    <xf numFmtId="0" fontId="20" fillId="0" borderId="0"/>
    <xf numFmtId="0" fontId="20" fillId="0" borderId="0"/>
    <xf numFmtId="0" fontId="20"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175" fontId="11" fillId="0" borderId="0"/>
    <xf numFmtId="175"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11" fillId="0" borderId="0"/>
    <xf numFmtId="0" fontId="24" fillId="0" borderId="0"/>
    <xf numFmtId="0" fontId="35"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58"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alignment wrapText="1"/>
    </xf>
    <xf numFmtId="0" fontId="20" fillId="0" borderId="0">
      <alignment wrapText="1"/>
    </xf>
    <xf numFmtId="0" fontId="20" fillId="0" borderId="0">
      <alignment wrapText="1"/>
    </xf>
    <xf numFmtId="0" fontId="20" fillId="0" borderId="0"/>
    <xf numFmtId="0" fontId="4" fillId="42" borderId="25" applyNumberFormat="0" applyFont="0" applyAlignment="0" applyProtection="0"/>
    <xf numFmtId="0" fontId="20" fillId="42" borderId="25" applyNumberFormat="0" applyFont="0" applyAlignment="0" applyProtection="0"/>
    <xf numFmtId="0" fontId="4" fillId="42" borderId="25"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0" fontId="20" fillId="42" borderId="25"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5" fontId="4" fillId="9" borderId="10" applyNumberFormat="0" applyFont="0" applyAlignment="0" applyProtection="0"/>
    <xf numFmtId="175" fontId="22" fillId="9" borderId="10" applyNumberFormat="0" applyFont="0" applyAlignment="0" applyProtection="0"/>
    <xf numFmtId="175"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141"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42" fillId="0" borderId="0"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6" fillId="69" borderId="22" applyNumberFormat="0" applyAlignment="0" applyProtection="0"/>
    <xf numFmtId="0" fontId="106" fillId="69" borderId="22" applyNumberFormat="0" applyAlignment="0" applyProtection="0"/>
    <xf numFmtId="0" fontId="143" fillId="7" borderId="7" applyNumberFormat="0" applyAlignment="0" applyProtection="0"/>
    <xf numFmtId="0" fontId="16" fillId="70" borderId="7" applyNumberFormat="0" applyAlignment="0" applyProtection="0"/>
    <xf numFmtId="0" fontId="143" fillId="70" borderId="7" applyNumberFormat="0" applyAlignment="0" applyProtection="0"/>
    <xf numFmtId="0" fontId="106" fillId="71" borderId="22" applyNumberFormat="0" applyAlignment="0" applyProtection="0"/>
    <xf numFmtId="0" fontId="107" fillId="71" borderId="22" applyNumberFormat="0" applyAlignment="0" applyProtection="0"/>
    <xf numFmtId="0" fontId="107" fillId="69"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6" fillId="7" borderId="7" applyNumberFormat="0" applyAlignment="0" applyProtection="0"/>
    <xf numFmtId="0" fontId="143" fillId="7" borderId="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4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0" fontId="27"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1" borderId="0" applyNumberFormat="0" applyBorder="0" applyAlignment="0" applyProtection="0"/>
    <xf numFmtId="0" fontId="30"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56" borderId="0" applyNumberFormat="0" applyBorder="0" applyAlignment="0" applyProtection="0"/>
    <xf numFmtId="0" fontId="30"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61" borderId="0" applyNumberFormat="0" applyBorder="0" applyAlignment="0" applyProtection="0"/>
    <xf numFmtId="0" fontId="30"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27" fillId="50" borderId="0" applyNumberFormat="0" applyBorder="0" applyAlignment="0" applyProtection="0"/>
    <xf numFmtId="0" fontId="30"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150"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0" fillId="0" borderId="23" applyNumberFormat="0" applyFill="0" applyAlignment="0" applyProtection="0"/>
    <xf numFmtId="0" fontId="151"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2"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2" fillId="72" borderId="13" applyNumberFormat="0" applyAlignment="0" applyProtection="0"/>
    <xf numFmtId="0" fontId="153"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4"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4" fillId="69" borderId="12" applyNumberFormat="0" applyAlignment="0" applyProtection="0"/>
    <xf numFmtId="0" fontId="155"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8"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58" fillId="35" borderId="0" applyNumberFormat="0" applyBorder="0" applyAlignment="0" applyProtection="0"/>
    <xf numFmtId="0" fontId="159"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60" fillId="0" borderId="0"/>
    <xf numFmtId="0" fontId="35" fillId="0" borderId="0"/>
    <xf numFmtId="39" fontId="161" fillId="0" borderId="0"/>
    <xf numFmtId="0" fontId="9" fillId="0" borderId="0"/>
    <xf numFmtId="0" fontId="5" fillId="0" borderId="0"/>
    <xf numFmtId="0" fontId="160" fillId="0" borderId="0"/>
    <xf numFmtId="0" fontId="162" fillId="0" borderId="0"/>
    <xf numFmtId="0" fontId="161" fillId="0" borderId="0"/>
    <xf numFmtId="0" fontId="35" fillId="0" borderId="0"/>
    <xf numFmtId="0" fontId="161" fillId="0" borderId="0"/>
    <xf numFmtId="0" fontId="163" fillId="0" borderId="0"/>
    <xf numFmtId="0" fontId="161" fillId="0" borderId="0"/>
    <xf numFmtId="0" fontId="161" fillId="0" borderId="0"/>
    <xf numFmtId="0" fontId="163" fillId="0" borderId="0"/>
    <xf numFmtId="0" fontId="163" fillId="0" borderId="0"/>
    <xf numFmtId="0" fontId="163"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0" fillId="0" borderId="0"/>
    <xf numFmtId="0" fontId="35" fillId="0" borderId="0"/>
    <xf numFmtId="0" fontId="130" fillId="0" borderId="0" applyNumberFormat="0" applyFill="0" applyBorder="0" applyAlignment="0" applyProtection="0"/>
    <xf numFmtId="0" fontId="130" fillId="0" borderId="0" applyNumberFormat="0" applyFill="0" applyBorder="0" applyAlignment="0" applyProtection="0"/>
    <xf numFmtId="0" fontId="164"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31"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2" fillId="0" borderId="0" applyNumberFormat="0" applyFill="0" applyBorder="0" applyAlignment="0" applyProtection="0"/>
    <xf numFmtId="0" fontId="164" fillId="0" borderId="0" applyNumberForma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165" fillId="0" borderId="11" applyNumberFormat="0" applyFill="0" applyAlignment="0" applyProtection="0"/>
    <xf numFmtId="0" fontId="1" fillId="0" borderId="27" applyNumberFormat="0" applyFill="0" applyAlignment="0" applyProtection="0"/>
    <xf numFmtId="0" fontId="165" fillId="0" borderId="27"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4" fillId="0" borderId="26"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64" fillId="0" borderId="26" applyNumberFormat="0" applyFill="0" applyAlignment="0" applyProtection="0"/>
    <xf numFmtId="42"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68"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68" fillId="39" borderId="12" applyNumberFormat="0" applyAlignment="0" applyProtection="0"/>
    <xf numFmtId="0" fontId="169"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70"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70" fillId="0" borderId="26" applyNumberFormat="0" applyFill="0" applyAlignment="0" applyProtection="0"/>
    <xf numFmtId="0" fontId="171"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2" fillId="0" borderId="0" applyNumberFormat="0" applyFill="0" applyBorder="0" applyAlignment="0" applyProtection="0"/>
    <xf numFmtId="0" fontId="118"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7" fillId="0" borderId="0" applyNumberFormat="0" applyFill="0" applyBorder="0" applyAlignment="0" applyProtection="0"/>
    <xf numFmtId="0" fontId="172" fillId="0" borderId="0" applyNumberFormat="0" applyFill="0" applyBorder="0" applyAlignment="0" applyProtection="0"/>
    <xf numFmtId="3" fontId="173" fillId="0" borderId="0"/>
    <xf numFmtId="3" fontId="174" fillId="0" borderId="0"/>
    <xf numFmtId="0" fontId="189" fillId="0" borderId="0" applyNumberFormat="0" applyFill="0" applyBorder="0" applyAlignment="0" applyProtection="0"/>
    <xf numFmtId="0" fontId="190" fillId="0" borderId="0" applyNumberFormat="0" applyFill="0" applyBorder="0" applyAlignment="0" applyProtection="0"/>
    <xf numFmtId="165" fontId="11" fillId="0" borderId="0" applyFon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cellStyleXfs>
  <cellXfs count="215">
    <xf numFmtId="0" fontId="0" fillId="0" borderId="0" xfId="0"/>
    <xf numFmtId="0" fontId="2" fillId="0" borderId="0" xfId="1"/>
    <xf numFmtId="0" fontId="3" fillId="0" borderId="0" xfId="1" applyFont="1" applyAlignment="1">
      <alignment vertical="top" wrapText="1"/>
    </xf>
    <xf numFmtId="0" fontId="3" fillId="0" borderId="0" xfId="1" applyFont="1" applyAlignment="1">
      <alignment wrapText="1"/>
    </xf>
    <xf numFmtId="0" fontId="2" fillId="0" borderId="0" xfId="1" applyAlignment="1">
      <alignment vertical="top" wrapText="1"/>
    </xf>
    <xf numFmtId="166" fontId="2" fillId="0" borderId="0" xfId="1" applyNumberFormat="1"/>
    <xf numFmtId="0" fontId="7" fillId="2" borderId="0" xfId="1" applyFont="1" applyFill="1"/>
    <xf numFmtId="0" fontId="176" fillId="0" borderId="0" xfId="1" applyFont="1" applyBorder="1" applyAlignment="1">
      <alignment horizontal="left" vertical="top" wrapText="1"/>
    </xf>
    <xf numFmtId="4" fontId="177" fillId="0" borderId="0" xfId="0" applyNumberFormat="1" applyFont="1"/>
    <xf numFmtId="0" fontId="176" fillId="0" borderId="0" xfId="1" applyFont="1" applyAlignment="1">
      <alignment vertical="top"/>
    </xf>
    <xf numFmtId="0" fontId="179" fillId="0" borderId="0" xfId="1" applyFont="1" applyAlignment="1">
      <alignment vertical="top" wrapText="1"/>
    </xf>
    <xf numFmtId="0" fontId="179" fillId="0" borderId="0" xfId="1" applyFont="1" applyAlignment="1">
      <alignment horizontal="right" vertical="top"/>
    </xf>
    <xf numFmtId="0" fontId="179" fillId="0" borderId="0" xfId="1" applyFont="1" applyAlignment="1">
      <alignment horizontal="right" vertical="top" wrapText="1"/>
    </xf>
    <xf numFmtId="0" fontId="179" fillId="0" borderId="0" xfId="1" applyFont="1" applyAlignment="1">
      <alignment vertical="top"/>
    </xf>
    <xf numFmtId="0" fontId="179" fillId="0" borderId="2" xfId="1" applyFont="1" applyBorder="1" applyAlignment="1">
      <alignment vertical="top"/>
    </xf>
    <xf numFmtId="4" fontId="179" fillId="0" borderId="0" xfId="1" applyNumberFormat="1" applyFont="1"/>
    <xf numFmtId="4" fontId="179" fillId="0" borderId="1" xfId="1" applyNumberFormat="1" applyFont="1" applyBorder="1"/>
    <xf numFmtId="4" fontId="179" fillId="0" borderId="2" xfId="1" applyNumberFormat="1" applyFont="1" applyBorder="1"/>
    <xf numFmtId="0" fontId="177" fillId="0" borderId="0" xfId="0" applyFont="1"/>
    <xf numFmtId="166" fontId="178" fillId="0" borderId="0" xfId="1" applyNumberFormat="1" applyFont="1"/>
    <xf numFmtId="0" fontId="177" fillId="0" borderId="2" xfId="0" applyFont="1" applyBorder="1"/>
    <xf numFmtId="0" fontId="176" fillId="0" borderId="0" xfId="1" applyFont="1"/>
    <xf numFmtId="0" fontId="179" fillId="0" borderId="0" xfId="1" applyFont="1"/>
    <xf numFmtId="2" fontId="179" fillId="0" borderId="0" xfId="1" applyNumberFormat="1" applyFont="1" applyAlignment="1">
      <alignment vertical="top"/>
    </xf>
    <xf numFmtId="166" fontId="179" fillId="0" borderId="0" xfId="1" applyNumberFormat="1" applyFont="1"/>
    <xf numFmtId="0" fontId="179" fillId="0" borderId="2" xfId="1" applyFont="1" applyBorder="1"/>
    <xf numFmtId="0" fontId="179" fillId="0" borderId="29" xfId="1" applyFont="1" applyBorder="1" applyAlignment="1">
      <alignment vertical="top"/>
    </xf>
    <xf numFmtId="0" fontId="177" fillId="0" borderId="29" xfId="0" applyFont="1" applyBorder="1"/>
    <xf numFmtId="0" fontId="179" fillId="0" borderId="29" xfId="1" applyFont="1" applyBorder="1"/>
    <xf numFmtId="0" fontId="179" fillId="0" borderId="1" xfId="1" applyFont="1" applyBorder="1"/>
    <xf numFmtId="2" fontId="179" fillId="0" borderId="2" xfId="1" applyNumberFormat="1" applyFont="1" applyBorder="1" applyAlignment="1">
      <alignment vertical="top"/>
    </xf>
    <xf numFmtId="0" fontId="177" fillId="0" borderId="1" xfId="0" applyFont="1" applyBorder="1"/>
    <xf numFmtId="4" fontId="179" fillId="0" borderId="0" xfId="1" applyNumberFormat="1" applyFont="1" applyFill="1" applyProtection="1"/>
    <xf numFmtId="2" fontId="177" fillId="0" borderId="0" xfId="0" applyNumberFormat="1" applyFont="1"/>
    <xf numFmtId="2" fontId="179" fillId="0" borderId="0" xfId="1" applyNumberFormat="1" applyFont="1"/>
    <xf numFmtId="0" fontId="179" fillId="0" borderId="0" xfId="1" applyFont="1" applyAlignment="1">
      <alignment horizontal="right"/>
    </xf>
    <xf numFmtId="166" fontId="179" fillId="0" borderId="1" xfId="1" applyNumberFormat="1" applyFont="1" applyBorder="1"/>
    <xf numFmtId="4" fontId="179" fillId="0" borderId="0" xfId="1" applyNumberFormat="1" applyFont="1" applyFill="1"/>
    <xf numFmtId="4" fontId="179" fillId="0" borderId="0" xfId="0" applyNumberFormat="1" applyFont="1"/>
    <xf numFmtId="4" fontId="177" fillId="0" borderId="1" xfId="0" applyNumberFormat="1" applyFont="1" applyBorder="1"/>
    <xf numFmtId="0" fontId="176" fillId="0" borderId="0" xfId="0" applyFont="1" applyAlignment="1">
      <alignment horizontal="center" vertical="center"/>
    </xf>
    <xf numFmtId="0" fontId="177" fillId="0" borderId="0" xfId="0" applyFont="1" applyAlignment="1">
      <alignment vertical="top" wrapText="1"/>
    </xf>
    <xf numFmtId="0" fontId="182" fillId="0" borderId="0" xfId="0" applyFont="1"/>
    <xf numFmtId="0" fontId="175" fillId="0" borderId="0" xfId="0" applyFont="1"/>
    <xf numFmtId="166" fontId="177" fillId="0" borderId="0" xfId="0" applyNumberFormat="1" applyFont="1" applyAlignment="1">
      <alignment horizontal="center" wrapText="1"/>
    </xf>
    <xf numFmtId="0" fontId="175" fillId="0" borderId="0" xfId="0" applyFont="1" applyBorder="1"/>
    <xf numFmtId="166" fontId="177" fillId="0" borderId="1" xfId="0" applyNumberFormat="1" applyFont="1" applyBorder="1" applyAlignment="1">
      <alignment horizontal="center" wrapText="1"/>
    </xf>
    <xf numFmtId="0" fontId="175" fillId="0" borderId="1" xfId="0" applyFont="1" applyBorder="1" applyAlignment="1">
      <alignment vertical="center"/>
    </xf>
    <xf numFmtId="0" fontId="175" fillId="0" borderId="0" xfId="0" applyFont="1" applyBorder="1" applyAlignment="1">
      <alignment vertical="center"/>
    </xf>
    <xf numFmtId="166" fontId="177" fillId="0" borderId="2" xfId="0" applyNumberFormat="1" applyFont="1" applyBorder="1" applyAlignment="1">
      <alignment horizontal="center"/>
    </xf>
    <xf numFmtId="166" fontId="177" fillId="0" borderId="0" xfId="0" applyNumberFormat="1" applyFont="1" applyBorder="1" applyAlignment="1">
      <alignment horizontal="center" wrapText="1"/>
    </xf>
    <xf numFmtId="166" fontId="182" fillId="0" borderId="1" xfId="0" applyNumberFormat="1" applyFont="1" applyBorder="1" applyAlignment="1">
      <alignment horizontal="center" wrapText="1"/>
    </xf>
    <xf numFmtId="4" fontId="177" fillId="0" borderId="29" xfId="0" applyNumberFormat="1" applyFont="1" applyBorder="1"/>
    <xf numFmtId="4" fontId="179" fillId="0" borderId="0" xfId="1" applyNumberFormat="1" applyFont="1" applyBorder="1"/>
    <xf numFmtId="4" fontId="179" fillId="0" borderId="0" xfId="1" applyNumberFormat="1" applyFont="1" applyFill="1" applyBorder="1"/>
    <xf numFmtId="2" fontId="179" fillId="0" borderId="0" xfId="1" applyNumberFormat="1" applyFont="1" applyBorder="1" applyAlignment="1">
      <alignment vertical="top"/>
    </xf>
    <xf numFmtId="0" fontId="179" fillId="0" borderId="0" xfId="1" applyFont="1" applyBorder="1" applyAlignment="1">
      <alignment vertical="top" wrapText="1"/>
    </xf>
    <xf numFmtId="2" fontId="176" fillId="0" borderId="0" xfId="1" applyNumberFormat="1" applyFont="1" applyAlignment="1">
      <alignment vertical="top"/>
    </xf>
    <xf numFmtId="0" fontId="179" fillId="0" borderId="0" xfId="1" applyFont="1" applyAlignment="1">
      <alignment wrapText="1"/>
    </xf>
    <xf numFmtId="4" fontId="179" fillId="0" borderId="0" xfId="1" applyNumberFormat="1" applyFont="1" applyAlignment="1">
      <alignment wrapText="1"/>
    </xf>
    <xf numFmtId="0" fontId="183" fillId="2" borderId="0" xfId="1" applyFont="1" applyFill="1" applyAlignment="1">
      <alignment wrapText="1"/>
    </xf>
    <xf numFmtId="4" fontId="183" fillId="2" borderId="0" xfId="1" applyNumberFormat="1" applyFont="1" applyFill="1" applyAlignment="1">
      <alignment wrapText="1"/>
    </xf>
    <xf numFmtId="4" fontId="179" fillId="0" borderId="0" xfId="1" applyNumberFormat="1" applyFont="1" applyAlignment="1">
      <alignment vertical="top" wrapText="1"/>
    </xf>
    <xf numFmtId="2" fontId="179" fillId="0" borderId="0" xfId="0" applyNumberFormat="1" applyFont="1" applyBorder="1" applyAlignment="1">
      <alignment horizontal="right"/>
    </xf>
    <xf numFmtId="4" fontId="179" fillId="0" borderId="0" xfId="1" applyNumberFormat="1" applyFont="1" applyFill="1" applyBorder="1" applyAlignment="1">
      <alignment horizontal="right"/>
    </xf>
    <xf numFmtId="2" fontId="179" fillId="0" borderId="0" xfId="0" applyNumberFormat="1" applyFont="1" applyAlignment="1">
      <alignment horizontal="right"/>
    </xf>
    <xf numFmtId="4" fontId="179" fillId="0" borderId="0" xfId="1" applyNumberFormat="1" applyFont="1" applyAlignment="1">
      <alignment horizontal="right"/>
    </xf>
    <xf numFmtId="2" fontId="179" fillId="0" borderId="0" xfId="0" applyNumberFormat="1" applyFont="1" applyAlignment="1">
      <alignment horizontal="right" wrapText="1"/>
    </xf>
    <xf numFmtId="4" fontId="179" fillId="0" borderId="0" xfId="1" applyNumberFormat="1" applyFont="1" applyAlignment="1">
      <alignment horizontal="right" wrapText="1"/>
    </xf>
    <xf numFmtId="2" fontId="179" fillId="0" borderId="0" xfId="0" applyNumberFormat="1" applyFont="1" applyAlignment="1">
      <alignment horizontal="right" vertical="top" wrapText="1"/>
    </xf>
    <xf numFmtId="4" fontId="179" fillId="0" borderId="0" xfId="1" applyNumberFormat="1" applyFont="1" applyAlignment="1">
      <alignment horizontal="right" vertical="top" wrapText="1"/>
    </xf>
    <xf numFmtId="2" fontId="179" fillId="0" borderId="29" xfId="1" applyNumberFormat="1" applyFont="1" applyBorder="1" applyAlignment="1">
      <alignment vertical="top"/>
    </xf>
    <xf numFmtId="2" fontId="179" fillId="0" borderId="29" xfId="0" applyNumberFormat="1" applyFont="1" applyBorder="1" applyAlignment="1">
      <alignment horizontal="right"/>
    </xf>
    <xf numFmtId="4" fontId="179" fillId="0" borderId="29" xfId="1" applyNumberFormat="1" applyFont="1" applyBorder="1" applyAlignment="1">
      <alignment horizontal="right"/>
    </xf>
    <xf numFmtId="4" fontId="179" fillId="0" borderId="29" xfId="1" applyNumberFormat="1" applyFont="1" applyBorder="1"/>
    <xf numFmtId="2" fontId="179" fillId="0" borderId="0" xfId="1" applyNumberFormat="1" applyFont="1" applyFill="1" applyBorder="1"/>
    <xf numFmtId="4" fontId="179" fillId="0" borderId="0" xfId="0" applyNumberFormat="1" applyFont="1" applyBorder="1"/>
    <xf numFmtId="0" fontId="179" fillId="2" borderId="0" xfId="1" applyFont="1" applyFill="1" applyAlignment="1">
      <alignment vertical="top" wrapText="1"/>
    </xf>
    <xf numFmtId="2" fontId="179" fillId="2" borderId="0" xfId="1" applyNumberFormat="1" applyFont="1" applyFill="1"/>
    <xf numFmtId="4" fontId="179" fillId="2" borderId="0" xfId="1" applyNumberFormat="1" applyFont="1" applyFill="1"/>
    <xf numFmtId="0" fontId="179" fillId="2" borderId="0" xfId="1" applyFont="1" applyFill="1" applyAlignment="1">
      <alignment horizontal="right" vertical="top"/>
    </xf>
    <xf numFmtId="2" fontId="179" fillId="2" borderId="0" xfId="1" applyNumberFormat="1" applyFont="1" applyFill="1" applyAlignment="1">
      <alignment vertical="top"/>
    </xf>
    <xf numFmtId="0" fontId="179" fillId="2" borderId="0" xfId="1" applyFont="1" applyFill="1" applyAlignment="1">
      <alignment wrapText="1"/>
    </xf>
    <xf numFmtId="2" fontId="179" fillId="2" borderId="0" xfId="1" applyNumberFormat="1" applyFont="1" applyFill="1" applyAlignment="1">
      <alignment vertical="top" wrapText="1"/>
    </xf>
    <xf numFmtId="0" fontId="179" fillId="2" borderId="0" xfId="1" applyFont="1" applyFill="1" applyAlignment="1">
      <alignment vertical="top"/>
    </xf>
    <xf numFmtId="2" fontId="179" fillId="0" borderId="0" xfId="1" applyNumberFormat="1" applyFont="1" applyAlignment="1">
      <alignment vertical="top" wrapText="1"/>
    </xf>
    <xf numFmtId="2" fontId="179" fillId="0" borderId="2" xfId="1" applyNumberFormat="1" applyFont="1" applyBorder="1"/>
    <xf numFmtId="0" fontId="179" fillId="2" borderId="0" xfId="1" applyFont="1" applyFill="1" applyAlignment="1">
      <alignment horizontal="right"/>
    </xf>
    <xf numFmtId="4" fontId="179" fillId="0" borderId="0" xfId="0" applyNumberFormat="1" applyFont="1" applyAlignment="1">
      <alignment wrapText="1"/>
    </xf>
    <xf numFmtId="4" fontId="176" fillId="0" borderId="29" xfId="1" applyNumberFormat="1" applyFont="1" applyBorder="1"/>
    <xf numFmtId="4" fontId="179" fillId="0" borderId="0" xfId="0" applyNumberFormat="1" applyFont="1" applyAlignment="1">
      <alignment vertical="top" wrapText="1"/>
    </xf>
    <xf numFmtId="166" fontId="179" fillId="0" borderId="29" xfId="1" applyNumberFormat="1" applyFont="1" applyBorder="1"/>
    <xf numFmtId="0" fontId="179" fillId="0" borderId="0" xfId="1" applyFont="1" applyAlignment="1">
      <alignment horizontal="left" vertical="top" wrapText="1"/>
    </xf>
    <xf numFmtId="0" fontId="177" fillId="0" borderId="0" xfId="0" applyFont="1" applyAlignment="1">
      <alignment wrapText="1"/>
    </xf>
    <xf numFmtId="0" fontId="177" fillId="0" borderId="0" xfId="0" applyFont="1" applyAlignment="1">
      <alignment horizontal="justify" wrapText="1"/>
    </xf>
    <xf numFmtId="4" fontId="180" fillId="0" borderId="0" xfId="0" applyNumberFormat="1" applyFont="1" applyAlignment="1">
      <alignment vertical="distributed"/>
    </xf>
    <xf numFmtId="9" fontId="175" fillId="0" borderId="0" xfId="0" applyNumberFormat="1" applyFont="1" applyBorder="1" applyAlignment="1">
      <alignment horizontal="left" vertical="center"/>
    </xf>
    <xf numFmtId="0" fontId="176" fillId="0" borderId="0" xfId="1" applyFont="1" applyAlignment="1"/>
    <xf numFmtId="0" fontId="184" fillId="0" borderId="0" xfId="0" applyFont="1"/>
    <xf numFmtId="0" fontId="179" fillId="0" borderId="0" xfId="1" applyFont="1" applyAlignment="1"/>
    <xf numFmtId="0" fontId="176" fillId="0" borderId="30" xfId="1" applyFont="1" applyBorder="1"/>
    <xf numFmtId="0" fontId="179" fillId="0" borderId="30" xfId="1" applyFont="1" applyBorder="1"/>
    <xf numFmtId="4" fontId="179" fillId="0" borderId="30" xfId="1" applyNumberFormat="1" applyFont="1" applyBorder="1"/>
    <xf numFmtId="0" fontId="176" fillId="0" borderId="0" xfId="1" applyFont="1" applyBorder="1"/>
    <xf numFmtId="0" fontId="179" fillId="0" borderId="0" xfId="1" applyFont="1" applyBorder="1"/>
    <xf numFmtId="49" fontId="176" fillId="0" borderId="0" xfId="1" applyNumberFormat="1" applyFont="1" applyAlignment="1">
      <alignment vertical="top"/>
    </xf>
    <xf numFmtId="49" fontId="2" fillId="0" borderId="0" xfId="1" applyNumberFormat="1"/>
    <xf numFmtId="4" fontId="177" fillId="0" borderId="0" xfId="0" applyNumberFormat="1" applyFont="1" applyAlignment="1">
      <alignment vertical="top" wrapText="1"/>
    </xf>
    <xf numFmtId="0" fontId="186" fillId="0" borderId="0" xfId="0" applyFont="1" applyAlignment="1">
      <alignment vertical="center"/>
    </xf>
    <xf numFmtId="0" fontId="187" fillId="0" borderId="0" xfId="0" applyFont="1"/>
    <xf numFmtId="0" fontId="177" fillId="0" borderId="0" xfId="0" applyFont="1" applyAlignment="1">
      <alignment horizontal="left" vertical="top" wrapText="1"/>
    </xf>
    <xf numFmtId="0" fontId="179" fillId="0" borderId="0" xfId="1" applyFont="1" applyBorder="1" applyAlignment="1">
      <alignment vertical="top"/>
    </xf>
    <xf numFmtId="2" fontId="179" fillId="0" borderId="1" xfId="1" applyNumberFormat="1" applyFont="1" applyBorder="1" applyAlignment="1">
      <alignment vertical="top"/>
    </xf>
    <xf numFmtId="0" fontId="179" fillId="0" borderId="1" xfId="1" applyFont="1" applyBorder="1" applyAlignment="1">
      <alignment horizontal="right" vertical="top"/>
    </xf>
    <xf numFmtId="2" fontId="179" fillId="0" borderId="1" xfId="1" applyNumberFormat="1" applyFont="1" applyBorder="1"/>
    <xf numFmtId="0" fontId="177" fillId="0" borderId="0" xfId="0" applyFont="1" applyAlignment="1">
      <alignment horizontal="justify"/>
    </xf>
    <xf numFmtId="4" fontId="179" fillId="0" borderId="1" xfId="1" applyNumberFormat="1" applyFont="1" applyFill="1" applyBorder="1" applyProtection="1"/>
    <xf numFmtId="0" fontId="179" fillId="0" borderId="1" xfId="1" applyFont="1" applyBorder="1" applyAlignment="1">
      <alignment vertical="top"/>
    </xf>
    <xf numFmtId="2" fontId="177" fillId="0" borderId="1" xfId="0" applyNumberFormat="1" applyFont="1" applyBorder="1"/>
    <xf numFmtId="4" fontId="179" fillId="0" borderId="1" xfId="1" applyNumberFormat="1" applyFont="1" applyFill="1" applyBorder="1"/>
    <xf numFmtId="0" fontId="179" fillId="0" borderId="0" xfId="1" applyFont="1" applyBorder="1" applyAlignment="1">
      <alignment horizontal="right" vertical="top"/>
    </xf>
    <xf numFmtId="4" fontId="177" fillId="0" borderId="0" xfId="0" applyNumberFormat="1" applyFont="1" applyBorder="1"/>
    <xf numFmtId="0" fontId="179" fillId="0" borderId="1" xfId="1" applyFont="1" applyBorder="1" applyAlignment="1">
      <alignment vertical="top" wrapText="1"/>
    </xf>
    <xf numFmtId="4" fontId="179" fillId="0" borderId="1" xfId="1" applyNumberFormat="1" applyFont="1" applyBorder="1" applyAlignment="1">
      <alignment wrapText="1"/>
    </xf>
    <xf numFmtId="166" fontId="177" fillId="0" borderId="0" xfId="0" applyNumberFormat="1" applyFont="1" applyAlignment="1">
      <alignment horizontal="center" wrapText="1"/>
    </xf>
    <xf numFmtId="166" fontId="177" fillId="0" borderId="0" xfId="0" applyNumberFormat="1" applyFont="1" applyAlignment="1">
      <alignment horizontal="center" wrapText="1"/>
    </xf>
    <xf numFmtId="0" fontId="176" fillId="0" borderId="0" xfId="1" applyNumberFormat="1" applyFont="1" applyAlignment="1">
      <alignment vertical="top"/>
    </xf>
    <xf numFmtId="0" fontId="177" fillId="77" borderId="0" xfId="0" applyFont="1" applyFill="1"/>
    <xf numFmtId="4" fontId="179" fillId="77" borderId="0" xfId="1" applyNumberFormat="1" applyFont="1" applyFill="1"/>
    <xf numFmtId="165" fontId="179" fillId="77" borderId="0" xfId="2413" applyFont="1" applyFill="1"/>
    <xf numFmtId="166" fontId="191" fillId="0" borderId="0" xfId="0" applyNumberFormat="1" applyFont="1" applyBorder="1" applyAlignment="1">
      <alignment horizontal="center" wrapText="1"/>
    </xf>
    <xf numFmtId="2" fontId="179" fillId="0" borderId="0" xfId="1" applyNumberFormat="1" applyFont="1" applyFill="1"/>
    <xf numFmtId="2" fontId="179" fillId="0" borderId="0" xfId="1" applyNumberFormat="1" applyFont="1" applyFill="1" applyAlignment="1">
      <alignment vertical="top" wrapText="1"/>
    </xf>
    <xf numFmtId="2" fontId="179" fillId="0" borderId="29" xfId="1" applyNumberFormat="1" applyFont="1" applyBorder="1"/>
    <xf numFmtId="0" fontId="5" fillId="0" borderId="0" xfId="1401" applyFont="1" applyProtection="1"/>
    <xf numFmtId="0" fontId="193" fillId="0" borderId="0" xfId="1401" applyFont="1" applyBorder="1" applyAlignment="1" applyProtection="1">
      <alignment horizontal="center"/>
    </xf>
    <xf numFmtId="0" fontId="192" fillId="0" borderId="0" xfId="1401" applyFont="1" applyBorder="1" applyProtection="1"/>
    <xf numFmtId="0" fontId="195" fillId="0" borderId="0" xfId="1401" applyFont="1" applyBorder="1" applyAlignment="1" applyProtection="1">
      <alignment horizontal="center"/>
    </xf>
    <xf numFmtId="0" fontId="194" fillId="0" borderId="0" xfId="1401" applyFont="1" applyProtection="1"/>
    <xf numFmtId="0" fontId="195" fillId="0" borderId="0" xfId="1401" applyFont="1" applyAlignment="1" applyProtection="1">
      <alignment wrapText="1"/>
    </xf>
    <xf numFmtId="0" fontId="195" fillId="0" borderId="0" xfId="1401" applyFont="1" applyBorder="1" applyProtection="1"/>
    <xf numFmtId="0" fontId="195" fillId="0" borderId="0" xfId="1401" applyFont="1" applyBorder="1" applyAlignment="1" applyProtection="1">
      <alignment horizontal="center" vertical="top"/>
    </xf>
    <xf numFmtId="170" fontId="195" fillId="0" borderId="0" xfId="2455" applyFont="1" applyBorder="1" applyAlignment="1" applyProtection="1">
      <alignment horizontal="right"/>
    </xf>
    <xf numFmtId="0" fontId="195" fillId="0" borderId="0" xfId="1401" applyFont="1" applyBorder="1" applyAlignment="1" applyProtection="1">
      <alignment horizontal="right"/>
    </xf>
    <xf numFmtId="0" fontId="195" fillId="0" borderId="0" xfId="1401" applyFont="1" applyAlignment="1" applyProtection="1"/>
    <xf numFmtId="0" fontId="195" fillId="0" borderId="0" xfId="1401" applyFont="1" applyProtection="1"/>
    <xf numFmtId="179" fontId="195" fillId="0" borderId="0" xfId="1401" applyNumberFormat="1" applyFont="1" applyBorder="1" applyAlignment="1" applyProtection="1">
      <alignment horizontal="center"/>
    </xf>
    <xf numFmtId="179" fontId="195" fillId="0" borderId="0" xfId="1401" applyNumberFormat="1" applyFont="1" applyBorder="1" applyProtection="1"/>
    <xf numFmtId="179" fontId="195" fillId="0" borderId="0" xfId="2455" applyNumberFormat="1" applyFont="1" applyBorder="1" applyAlignment="1" applyProtection="1">
      <alignment horizontal="center"/>
    </xf>
    <xf numFmtId="179" fontId="193" fillId="0" borderId="0" xfId="1401" applyNumberFormat="1" applyFont="1" applyBorder="1" applyProtection="1"/>
    <xf numFmtId="179" fontId="196" fillId="0" borderId="0" xfId="1401" applyNumberFormat="1" applyFont="1" applyBorder="1" applyAlignment="1" applyProtection="1">
      <alignment horizontal="center"/>
    </xf>
    <xf numFmtId="0" fontId="194" fillId="0" borderId="0" xfId="1401" applyFont="1" applyBorder="1" applyProtection="1"/>
    <xf numFmtId="0" fontId="195" fillId="0" borderId="29" xfId="1401" applyFont="1" applyBorder="1" applyAlignment="1" applyProtection="1">
      <alignment horizontal="center"/>
    </xf>
    <xf numFmtId="0" fontId="195" fillId="0" borderId="29" xfId="1401" applyFont="1" applyBorder="1" applyProtection="1"/>
    <xf numFmtId="179" fontId="195" fillId="0" borderId="29" xfId="1401" applyNumberFormat="1" applyFont="1" applyBorder="1" applyProtection="1"/>
    <xf numFmtId="178" fontId="195" fillId="0" borderId="0" xfId="2454" applyNumberFormat="1" applyFont="1" applyBorder="1" applyAlignment="1" applyProtection="1">
      <alignment horizontal="center"/>
    </xf>
    <xf numFmtId="170" fontId="195" fillId="0" borderId="0" xfId="2455" applyFont="1" applyBorder="1" applyAlignment="1" applyProtection="1">
      <alignment horizontal="center"/>
    </xf>
    <xf numFmtId="178" fontId="195" fillId="0" borderId="29" xfId="2454" applyNumberFormat="1" applyFont="1" applyBorder="1" applyAlignment="1" applyProtection="1">
      <alignment horizontal="center"/>
    </xf>
    <xf numFmtId="178" fontId="193" fillId="0" borderId="0" xfId="2454" applyNumberFormat="1" applyFont="1" applyBorder="1" applyAlignment="1" applyProtection="1">
      <alignment horizontal="center"/>
    </xf>
    <xf numFmtId="0" fontId="196" fillId="0" borderId="0" xfId="1401" applyFont="1" applyBorder="1" applyAlignment="1" applyProtection="1">
      <alignment horizontal="center"/>
    </xf>
    <xf numFmtId="0" fontId="5" fillId="0" borderId="0" xfId="1401" applyFont="1" applyAlignment="1" applyProtection="1"/>
    <xf numFmtId="0" fontId="195" fillId="0" borderId="0" xfId="1401" applyFont="1" applyBorder="1" applyAlignment="1" applyProtection="1">
      <alignment horizontal="center"/>
      <protection locked="0"/>
    </xf>
    <xf numFmtId="170" fontId="195" fillId="0" borderId="0" xfId="2455" applyFont="1" applyBorder="1" applyAlignment="1" applyProtection="1">
      <alignment horizontal="center"/>
      <protection locked="0"/>
    </xf>
    <xf numFmtId="0" fontId="195" fillId="0" borderId="29" xfId="1401" applyFont="1" applyBorder="1" applyAlignment="1" applyProtection="1">
      <alignment horizontal="center"/>
      <protection locked="0"/>
    </xf>
    <xf numFmtId="0" fontId="193" fillId="0" borderId="0" xfId="1401" applyFont="1" applyBorder="1" applyAlignment="1" applyProtection="1">
      <alignment horizontal="center"/>
      <protection locked="0"/>
    </xf>
    <xf numFmtId="0" fontId="196" fillId="0" borderId="0" xfId="1401" applyFont="1" applyBorder="1" applyAlignment="1" applyProtection="1">
      <alignment horizontal="center"/>
      <protection locked="0"/>
    </xf>
    <xf numFmtId="0" fontId="176" fillId="0" borderId="0" xfId="0" applyFont="1" applyAlignment="1">
      <alignment vertical="top"/>
    </xf>
    <xf numFmtId="0" fontId="176" fillId="0" borderId="0" xfId="0" applyFont="1"/>
    <xf numFmtId="4" fontId="197" fillId="0" borderId="0" xfId="0" applyNumberFormat="1" applyFont="1"/>
    <xf numFmtId="2" fontId="179" fillId="0" borderId="0" xfId="0" applyNumberFormat="1" applyFont="1" applyAlignment="1">
      <alignment vertical="top"/>
    </xf>
    <xf numFmtId="0" fontId="179" fillId="0" borderId="0" xfId="0" applyFont="1" applyAlignment="1">
      <alignment vertical="top"/>
    </xf>
    <xf numFmtId="0" fontId="179" fillId="0" borderId="0" xfId="0" applyFont="1" applyAlignment="1">
      <alignment vertical="top" wrapText="1"/>
    </xf>
    <xf numFmtId="0" fontId="179" fillId="0" borderId="0" xfId="0" applyFont="1" applyAlignment="1">
      <alignment horizontal="right" vertical="top"/>
    </xf>
    <xf numFmtId="2" fontId="179" fillId="0" borderId="1" xfId="0" applyNumberFormat="1" applyFont="1" applyBorder="1" applyAlignment="1">
      <alignment vertical="top"/>
    </xf>
    <xf numFmtId="0" fontId="179" fillId="0" borderId="1" xfId="0" applyFont="1" applyBorder="1" applyAlignment="1">
      <alignment vertical="top"/>
    </xf>
    <xf numFmtId="4" fontId="197" fillId="0" borderId="1" xfId="0" applyNumberFormat="1" applyFont="1" applyBorder="1"/>
    <xf numFmtId="4" fontId="179" fillId="0" borderId="1" xfId="0" applyNumberFormat="1" applyFont="1" applyBorder="1"/>
    <xf numFmtId="0" fontId="176" fillId="0" borderId="1" xfId="1" applyFont="1" applyBorder="1"/>
    <xf numFmtId="166" fontId="179" fillId="0" borderId="0" xfId="0" applyNumberFormat="1" applyFont="1" applyBorder="1" applyAlignment="1">
      <alignment horizontal="center" wrapText="1"/>
    </xf>
    <xf numFmtId="166" fontId="176" fillId="0" borderId="1" xfId="0" applyNumberFormat="1" applyFont="1" applyBorder="1" applyAlignment="1">
      <alignment horizontal="center" wrapText="1"/>
    </xf>
    <xf numFmtId="0" fontId="177" fillId="0" borderId="0" xfId="0" applyFont="1" applyAlignment="1">
      <alignment horizontal="center"/>
    </xf>
    <xf numFmtId="4" fontId="199" fillId="0" borderId="0" xfId="1" applyNumberFormat="1" applyFont="1"/>
    <xf numFmtId="2" fontId="179" fillId="0" borderId="0" xfId="1" applyNumberFormat="1" applyFont="1" applyFill="1" applyAlignment="1">
      <alignment vertical="top"/>
    </xf>
    <xf numFmtId="0" fontId="2" fillId="0" borderId="0" xfId="1" applyFill="1"/>
    <xf numFmtId="0" fontId="198" fillId="0" borderId="0" xfId="1" applyFont="1" applyFill="1"/>
    <xf numFmtId="0" fontId="179" fillId="0" borderId="0" xfId="1" applyFont="1" applyFill="1" applyAlignment="1">
      <alignment horizontal="right" vertical="top"/>
    </xf>
    <xf numFmtId="2" fontId="200" fillId="0" borderId="0" xfId="1" applyNumberFormat="1" applyFont="1" applyFill="1" applyAlignment="1">
      <alignment vertical="top"/>
    </xf>
    <xf numFmtId="0" fontId="200" fillId="0" borderId="0" xfId="0" applyFont="1" applyFill="1"/>
    <xf numFmtId="0" fontId="200" fillId="0" borderId="0" xfId="1" applyFont="1" applyFill="1"/>
    <xf numFmtId="166" fontId="200" fillId="0" borderId="0" xfId="1" applyNumberFormat="1" applyFont="1" applyFill="1"/>
    <xf numFmtId="0" fontId="201" fillId="0" borderId="0" xfId="1" applyFont="1" applyFill="1" applyAlignment="1">
      <alignment vertical="top" wrapText="1"/>
    </xf>
    <xf numFmtId="2" fontId="202" fillId="0" borderId="0" xfId="1" applyNumberFormat="1" applyFont="1" applyFill="1" applyAlignment="1">
      <alignment vertical="top"/>
    </xf>
    <xf numFmtId="0" fontId="202" fillId="0" borderId="0" xfId="1" applyFont="1" applyFill="1" applyAlignment="1">
      <alignment horizontal="right" vertical="top"/>
    </xf>
    <xf numFmtId="0" fontId="202" fillId="0" borderId="0" xfId="0" applyFont="1" applyFill="1"/>
    <xf numFmtId="4" fontId="177" fillId="0" borderId="0" xfId="0" applyNumberFormat="1" applyFont="1" applyFill="1"/>
    <xf numFmtId="4" fontId="199" fillId="0" borderId="0" xfId="1" applyNumberFormat="1" applyFont="1" applyFill="1"/>
    <xf numFmtId="0" fontId="199" fillId="0" borderId="0" xfId="1" applyFont="1" applyFill="1" applyAlignment="1">
      <alignment vertical="top" wrapText="1"/>
    </xf>
    <xf numFmtId="0" fontId="203" fillId="0" borderId="0" xfId="1" applyFont="1" applyFill="1" applyAlignment="1">
      <alignment horizontal="left" vertical="top" wrapText="1"/>
    </xf>
    <xf numFmtId="0" fontId="201" fillId="0" borderId="0" xfId="1" applyFont="1" applyFill="1" applyAlignment="1">
      <alignment horizontal="left" vertical="top" wrapText="1"/>
    </xf>
    <xf numFmtId="0" fontId="185" fillId="0" borderId="0" xfId="1" applyFont="1" applyAlignment="1">
      <alignment horizontal="right" vertical="top"/>
    </xf>
    <xf numFmtId="0" fontId="205" fillId="0" borderId="0" xfId="1" applyFont="1"/>
    <xf numFmtId="0" fontId="181" fillId="0" borderId="0" xfId="0" applyFont="1" applyAlignment="1">
      <alignment horizontal="center"/>
    </xf>
    <xf numFmtId="4" fontId="180" fillId="0" borderId="0" xfId="0" applyNumberFormat="1" applyFont="1" applyAlignment="1">
      <alignment horizontal="center" vertical="distributed"/>
    </xf>
    <xf numFmtId="0" fontId="177" fillId="0" borderId="0" xfId="0" applyFont="1" applyAlignment="1">
      <alignment horizontal="center" wrapText="1"/>
    </xf>
    <xf numFmtId="166" fontId="177" fillId="0" borderId="0" xfId="0" applyNumberFormat="1" applyFont="1" applyAlignment="1">
      <alignment horizontal="center" wrapText="1"/>
    </xf>
    <xf numFmtId="0" fontId="176" fillId="0" borderId="0" xfId="1" applyFont="1" applyAlignment="1">
      <alignment horizontal="left"/>
    </xf>
    <xf numFmtId="0" fontId="177" fillId="0" borderId="0" xfId="0" applyNumberFormat="1" applyFont="1" applyAlignment="1">
      <alignment horizontal="left" vertical="top" wrapText="1"/>
    </xf>
    <xf numFmtId="0" fontId="179" fillId="0" borderId="0" xfId="1" applyFont="1" applyBorder="1" applyAlignment="1">
      <alignment horizontal="left" vertical="top" wrapText="1"/>
    </xf>
    <xf numFmtId="0" fontId="179" fillId="0" borderId="0" xfId="1" applyNumberFormat="1" applyFont="1" applyAlignment="1">
      <alignment horizontal="left" vertical="top" wrapText="1"/>
    </xf>
    <xf numFmtId="0" fontId="179" fillId="0" borderId="0" xfId="1" applyFont="1" applyAlignment="1">
      <alignment horizontal="left" vertical="top" wrapText="1"/>
    </xf>
    <xf numFmtId="0" fontId="185" fillId="0" borderId="0" xfId="1" applyFont="1" applyAlignment="1">
      <alignment horizontal="left" vertical="top" wrapText="1"/>
    </xf>
    <xf numFmtId="0" fontId="177" fillId="0" borderId="0" xfId="0" applyFont="1" applyAlignment="1">
      <alignment horizontal="left" wrapText="1"/>
    </xf>
    <xf numFmtId="0" fontId="195" fillId="0" borderId="0" xfId="1401" applyFont="1" applyBorder="1" applyAlignment="1">
      <alignment horizontal="left" vertical="distributed"/>
    </xf>
    <xf numFmtId="0" fontId="195" fillId="0" borderId="0" xfId="1401" applyFont="1" applyFill="1" applyBorder="1" applyAlignment="1">
      <alignment horizontal="left" vertical="distributed"/>
    </xf>
    <xf numFmtId="4" fontId="205" fillId="0" borderId="0" xfId="0" applyNumberFormat="1" applyFont="1"/>
  </cellXfs>
  <cellStyles count="2474">
    <cellStyle name="20 % – Poudarek1 2" xfId="9" xr:uid="{00000000-0005-0000-0000-000000000000}"/>
    <cellStyle name="20 % – Poudarek1 2 2" xfId="10" xr:uid="{00000000-0005-0000-0000-000001000000}"/>
    <cellStyle name="20 % – Poudarek1 2 2 2" xfId="11" xr:uid="{00000000-0005-0000-0000-000002000000}"/>
    <cellStyle name="20 % – Poudarek1 2 3" xfId="12" xr:uid="{00000000-0005-0000-0000-000003000000}"/>
    <cellStyle name="20 % – Poudarek1 3" xfId="13" xr:uid="{00000000-0005-0000-0000-000004000000}"/>
    <cellStyle name="20 % – Poudarek1 3 2" xfId="14" xr:uid="{00000000-0005-0000-0000-000005000000}"/>
    <cellStyle name="20 % – Poudarek1 4" xfId="15" xr:uid="{00000000-0005-0000-0000-000006000000}"/>
    <cellStyle name="20 % – Poudarek1 4 2" xfId="16" xr:uid="{00000000-0005-0000-0000-000007000000}"/>
    <cellStyle name="20 % – Poudarek2 2" xfId="17" xr:uid="{00000000-0005-0000-0000-000008000000}"/>
    <cellStyle name="20 % – Poudarek2 2 2" xfId="18" xr:uid="{00000000-0005-0000-0000-000009000000}"/>
    <cellStyle name="20 % – Poudarek2 2 2 2" xfId="19" xr:uid="{00000000-0005-0000-0000-00000A000000}"/>
    <cellStyle name="20 % – Poudarek2 2 3" xfId="20" xr:uid="{00000000-0005-0000-0000-00000B000000}"/>
    <cellStyle name="20 % – Poudarek2 3" xfId="21" xr:uid="{00000000-0005-0000-0000-00000C000000}"/>
    <cellStyle name="20 % – Poudarek2 3 2" xfId="22" xr:uid="{00000000-0005-0000-0000-00000D000000}"/>
    <cellStyle name="20 % – Poudarek2 4" xfId="23" xr:uid="{00000000-0005-0000-0000-00000E000000}"/>
    <cellStyle name="20 % – Poudarek2 4 2" xfId="24" xr:uid="{00000000-0005-0000-0000-00000F000000}"/>
    <cellStyle name="20 % – Poudarek3 2" xfId="25" xr:uid="{00000000-0005-0000-0000-000010000000}"/>
    <cellStyle name="20 % – Poudarek3 2 2" xfId="26" xr:uid="{00000000-0005-0000-0000-000011000000}"/>
    <cellStyle name="20 % – Poudarek3 2 2 2" xfId="27" xr:uid="{00000000-0005-0000-0000-000012000000}"/>
    <cellStyle name="20 % – Poudarek3 2 3" xfId="28" xr:uid="{00000000-0005-0000-0000-000013000000}"/>
    <cellStyle name="20 % – Poudarek3 3" xfId="29" xr:uid="{00000000-0005-0000-0000-000014000000}"/>
    <cellStyle name="20 % – Poudarek3 3 2" xfId="30" xr:uid="{00000000-0005-0000-0000-000015000000}"/>
    <cellStyle name="20 % – Poudarek3 4" xfId="31" xr:uid="{00000000-0005-0000-0000-000016000000}"/>
    <cellStyle name="20 % – Poudarek3 4 2" xfId="32" xr:uid="{00000000-0005-0000-0000-000017000000}"/>
    <cellStyle name="20 % – Poudarek4 2" xfId="33" xr:uid="{00000000-0005-0000-0000-000018000000}"/>
    <cellStyle name="20 % – Poudarek4 2 2" xfId="34" xr:uid="{00000000-0005-0000-0000-000019000000}"/>
    <cellStyle name="20 % – Poudarek4 2 2 2" xfId="35" xr:uid="{00000000-0005-0000-0000-00001A000000}"/>
    <cellStyle name="20 % – Poudarek4 2 3" xfId="36" xr:uid="{00000000-0005-0000-0000-00001B000000}"/>
    <cellStyle name="20 % – Poudarek4 3" xfId="37" xr:uid="{00000000-0005-0000-0000-00001C000000}"/>
    <cellStyle name="20 % – Poudarek4 3 2" xfId="38" xr:uid="{00000000-0005-0000-0000-00001D000000}"/>
    <cellStyle name="20 % – Poudarek4 4" xfId="39" xr:uid="{00000000-0005-0000-0000-00001E000000}"/>
    <cellStyle name="20 % – Poudarek4 4 2" xfId="40" xr:uid="{00000000-0005-0000-0000-00001F000000}"/>
    <cellStyle name="20 % – Poudarek5 2" xfId="41" xr:uid="{00000000-0005-0000-0000-000020000000}"/>
    <cellStyle name="20 % – Poudarek5 2 2" xfId="42" xr:uid="{00000000-0005-0000-0000-000021000000}"/>
    <cellStyle name="20 % – Poudarek5 2 2 2" xfId="43" xr:uid="{00000000-0005-0000-0000-000022000000}"/>
    <cellStyle name="20 % – Poudarek5 2 3" xfId="44" xr:uid="{00000000-0005-0000-0000-000023000000}"/>
    <cellStyle name="20 % – Poudarek5 3" xfId="45" xr:uid="{00000000-0005-0000-0000-000024000000}"/>
    <cellStyle name="20 % – Poudarek5 3 2" xfId="46" xr:uid="{00000000-0005-0000-0000-000025000000}"/>
    <cellStyle name="20 % – Poudarek5 4" xfId="47" xr:uid="{00000000-0005-0000-0000-000026000000}"/>
    <cellStyle name="20 % – Poudarek5 4 2" xfId="48" xr:uid="{00000000-0005-0000-0000-000027000000}"/>
    <cellStyle name="20 % – Poudarek6 2" xfId="49" xr:uid="{00000000-0005-0000-0000-000028000000}"/>
    <cellStyle name="20 % – Poudarek6 2 2" xfId="50" xr:uid="{00000000-0005-0000-0000-000029000000}"/>
    <cellStyle name="20 % – Poudarek6 2 2 2" xfId="51" xr:uid="{00000000-0005-0000-0000-00002A000000}"/>
    <cellStyle name="20 % – Poudarek6 2 3" xfId="52" xr:uid="{00000000-0005-0000-0000-00002B000000}"/>
    <cellStyle name="20 % – Poudarek6 3" xfId="53" xr:uid="{00000000-0005-0000-0000-00002C000000}"/>
    <cellStyle name="20 % – Poudarek6 3 2" xfId="54" xr:uid="{00000000-0005-0000-0000-00002D000000}"/>
    <cellStyle name="20 % – Poudarek6 4" xfId="55" xr:uid="{00000000-0005-0000-0000-00002E000000}"/>
    <cellStyle name="20 % – Poudarek6 4 2" xfId="56" xr:uid="{00000000-0005-0000-0000-00002F000000}"/>
    <cellStyle name="20% - Accent1" xfId="57" xr:uid="{00000000-0005-0000-0000-000030000000}"/>
    <cellStyle name="20% - Accent1 2" xfId="58" xr:uid="{00000000-0005-0000-0000-000031000000}"/>
    <cellStyle name="20% - Accent1 2 2" xfId="59" xr:uid="{00000000-0005-0000-0000-000032000000}"/>
    <cellStyle name="20% - Accent1 2 3" xfId="60" xr:uid="{00000000-0005-0000-0000-000033000000}"/>
    <cellStyle name="20% - Accent1 2 3 2" xfId="61" xr:uid="{00000000-0005-0000-0000-000034000000}"/>
    <cellStyle name="20% - Accent1 2 4" xfId="62" xr:uid="{00000000-0005-0000-0000-000035000000}"/>
    <cellStyle name="20% - Accent1 3" xfId="63" xr:uid="{00000000-0005-0000-0000-000036000000}"/>
    <cellStyle name="20% - Accent1 3 2" xfId="64" xr:uid="{00000000-0005-0000-0000-000037000000}"/>
    <cellStyle name="20% - Accent1 4" xfId="65" xr:uid="{00000000-0005-0000-0000-000038000000}"/>
    <cellStyle name="20% - Accent1 4 2" xfId="66" xr:uid="{00000000-0005-0000-0000-000039000000}"/>
    <cellStyle name="20% - Accent1 5" xfId="67" xr:uid="{00000000-0005-0000-0000-00003A000000}"/>
    <cellStyle name="20% - Accent1 5 2" xfId="68" xr:uid="{00000000-0005-0000-0000-00003B000000}"/>
    <cellStyle name="20% - Accent1 6" xfId="69" xr:uid="{00000000-0005-0000-0000-00003C000000}"/>
    <cellStyle name="20% - Accent1 6 2" xfId="70" xr:uid="{00000000-0005-0000-0000-00003D000000}"/>
    <cellStyle name="20% - Accent2" xfId="71" xr:uid="{00000000-0005-0000-0000-00003E000000}"/>
    <cellStyle name="20% - Accent2 2" xfId="72" xr:uid="{00000000-0005-0000-0000-00003F000000}"/>
    <cellStyle name="20% - Accent2 2 2" xfId="73" xr:uid="{00000000-0005-0000-0000-000040000000}"/>
    <cellStyle name="20% - Accent2 2 3" xfId="74" xr:uid="{00000000-0005-0000-0000-000041000000}"/>
    <cellStyle name="20% - Accent2 2 3 2" xfId="75" xr:uid="{00000000-0005-0000-0000-000042000000}"/>
    <cellStyle name="20% - Accent2 2 4" xfId="76" xr:uid="{00000000-0005-0000-0000-000043000000}"/>
    <cellStyle name="20% - Accent2 3" xfId="77" xr:uid="{00000000-0005-0000-0000-000044000000}"/>
    <cellStyle name="20% - Accent2 3 2" xfId="78" xr:uid="{00000000-0005-0000-0000-000045000000}"/>
    <cellStyle name="20% - Accent2 4" xfId="79" xr:uid="{00000000-0005-0000-0000-000046000000}"/>
    <cellStyle name="20% - Accent2 4 2" xfId="80" xr:uid="{00000000-0005-0000-0000-000047000000}"/>
    <cellStyle name="20% - Accent2 5" xfId="81" xr:uid="{00000000-0005-0000-0000-000048000000}"/>
    <cellStyle name="20% - Accent2 5 2" xfId="82" xr:uid="{00000000-0005-0000-0000-000049000000}"/>
    <cellStyle name="20% - Accent2 6" xfId="83" xr:uid="{00000000-0005-0000-0000-00004A000000}"/>
    <cellStyle name="20% - Accent2 6 2" xfId="84" xr:uid="{00000000-0005-0000-0000-00004B000000}"/>
    <cellStyle name="20% - Accent3" xfId="85" xr:uid="{00000000-0005-0000-0000-00004C000000}"/>
    <cellStyle name="20% - Accent3 2" xfId="86" xr:uid="{00000000-0005-0000-0000-00004D000000}"/>
    <cellStyle name="20% - Accent3 2 2" xfId="87" xr:uid="{00000000-0005-0000-0000-00004E000000}"/>
    <cellStyle name="20% - Accent3 2 3" xfId="88" xr:uid="{00000000-0005-0000-0000-00004F000000}"/>
    <cellStyle name="20% - Accent3 2 3 2" xfId="89" xr:uid="{00000000-0005-0000-0000-000050000000}"/>
    <cellStyle name="20% - Accent3 2 4" xfId="90" xr:uid="{00000000-0005-0000-0000-000051000000}"/>
    <cellStyle name="20% - Accent3 3" xfId="91" xr:uid="{00000000-0005-0000-0000-000052000000}"/>
    <cellStyle name="20% - Accent3 3 2" xfId="92" xr:uid="{00000000-0005-0000-0000-000053000000}"/>
    <cellStyle name="20% - Accent3 4" xfId="93" xr:uid="{00000000-0005-0000-0000-000054000000}"/>
    <cellStyle name="20% - Accent3 4 2" xfId="94" xr:uid="{00000000-0005-0000-0000-000055000000}"/>
    <cellStyle name="20% - Accent3 5" xfId="95" xr:uid="{00000000-0005-0000-0000-000056000000}"/>
    <cellStyle name="20% - Accent3 5 2" xfId="96" xr:uid="{00000000-0005-0000-0000-000057000000}"/>
    <cellStyle name="20% - Accent3 6" xfId="97" xr:uid="{00000000-0005-0000-0000-000058000000}"/>
    <cellStyle name="20% - Accent3 6 2" xfId="98" xr:uid="{00000000-0005-0000-0000-000059000000}"/>
    <cellStyle name="20% - Accent4" xfId="99" xr:uid="{00000000-0005-0000-0000-00005A000000}"/>
    <cellStyle name="20% - Accent4 2" xfId="100" xr:uid="{00000000-0005-0000-0000-00005B000000}"/>
    <cellStyle name="20% - Accent4 2 2" xfId="101" xr:uid="{00000000-0005-0000-0000-00005C000000}"/>
    <cellStyle name="20% - Accent4 2 3" xfId="102" xr:uid="{00000000-0005-0000-0000-00005D000000}"/>
    <cellStyle name="20% - Accent4 2 3 2" xfId="103" xr:uid="{00000000-0005-0000-0000-00005E000000}"/>
    <cellStyle name="20% - Accent4 2 4" xfId="104" xr:uid="{00000000-0005-0000-0000-00005F000000}"/>
    <cellStyle name="20% - Accent4 3" xfId="105" xr:uid="{00000000-0005-0000-0000-000060000000}"/>
    <cellStyle name="20% - Accent4 3 2" xfId="106" xr:uid="{00000000-0005-0000-0000-000061000000}"/>
    <cellStyle name="20% - Accent4 4" xfId="107" xr:uid="{00000000-0005-0000-0000-000062000000}"/>
    <cellStyle name="20% - Accent4 4 2" xfId="108" xr:uid="{00000000-0005-0000-0000-000063000000}"/>
    <cellStyle name="20% - Accent4 5" xfId="109" xr:uid="{00000000-0005-0000-0000-000064000000}"/>
    <cellStyle name="20% - Accent4 5 2" xfId="110" xr:uid="{00000000-0005-0000-0000-000065000000}"/>
    <cellStyle name="20% - Accent4 6" xfId="111" xr:uid="{00000000-0005-0000-0000-000066000000}"/>
    <cellStyle name="20% - Accent4 6 2" xfId="112" xr:uid="{00000000-0005-0000-0000-000067000000}"/>
    <cellStyle name="20% - Accent5" xfId="113" xr:uid="{00000000-0005-0000-0000-000068000000}"/>
    <cellStyle name="20% - Accent5 2" xfId="114" xr:uid="{00000000-0005-0000-0000-000069000000}"/>
    <cellStyle name="20% - Accent5 2 2" xfId="115" xr:uid="{00000000-0005-0000-0000-00006A000000}"/>
    <cellStyle name="20% - Accent5 2 3" xfId="116" xr:uid="{00000000-0005-0000-0000-00006B000000}"/>
    <cellStyle name="20% - Accent5 3" xfId="117" xr:uid="{00000000-0005-0000-0000-00006C000000}"/>
    <cellStyle name="20% - Accent5 3 2" xfId="118" xr:uid="{00000000-0005-0000-0000-00006D000000}"/>
    <cellStyle name="20% - Accent5 4" xfId="119" xr:uid="{00000000-0005-0000-0000-00006E000000}"/>
    <cellStyle name="20% - Accent5 4 2" xfId="120" xr:uid="{00000000-0005-0000-0000-00006F000000}"/>
    <cellStyle name="20% - Accent5 5" xfId="121" xr:uid="{00000000-0005-0000-0000-000070000000}"/>
    <cellStyle name="20% - Accent5 5 2" xfId="122" xr:uid="{00000000-0005-0000-0000-000071000000}"/>
    <cellStyle name="20% - Accent5 6" xfId="123" xr:uid="{00000000-0005-0000-0000-000072000000}"/>
    <cellStyle name="20% - Accent5 6 2" xfId="124" xr:uid="{00000000-0005-0000-0000-000073000000}"/>
    <cellStyle name="20% - Accent6" xfId="125" xr:uid="{00000000-0005-0000-0000-000074000000}"/>
    <cellStyle name="20% - Accent6 2" xfId="126" xr:uid="{00000000-0005-0000-0000-000075000000}"/>
    <cellStyle name="20% - Accent6 2 2" xfId="127" xr:uid="{00000000-0005-0000-0000-000076000000}"/>
    <cellStyle name="20% - Accent6 2 3" xfId="128" xr:uid="{00000000-0005-0000-0000-000077000000}"/>
    <cellStyle name="20% - Accent6 2 3 2" xfId="129" xr:uid="{00000000-0005-0000-0000-000078000000}"/>
    <cellStyle name="20% - Accent6 2 4" xfId="130" xr:uid="{00000000-0005-0000-0000-000079000000}"/>
    <cellStyle name="20% - Accent6 3" xfId="131" xr:uid="{00000000-0005-0000-0000-00007A000000}"/>
    <cellStyle name="20% - Accent6 3 2" xfId="132" xr:uid="{00000000-0005-0000-0000-00007B000000}"/>
    <cellStyle name="20% - Accent6 4" xfId="133" xr:uid="{00000000-0005-0000-0000-00007C000000}"/>
    <cellStyle name="20% - Accent6 4 2" xfId="134" xr:uid="{00000000-0005-0000-0000-00007D000000}"/>
    <cellStyle name="20% - Accent6 5" xfId="135" xr:uid="{00000000-0005-0000-0000-00007E000000}"/>
    <cellStyle name="20% - Accent6 5 2" xfId="136" xr:uid="{00000000-0005-0000-0000-00007F000000}"/>
    <cellStyle name="20% - Accent6 6" xfId="137" xr:uid="{00000000-0005-0000-0000-000080000000}"/>
    <cellStyle name="20% - Accent6 6 2" xfId="138" xr:uid="{00000000-0005-0000-0000-000081000000}"/>
    <cellStyle name="40 % – Poudarek1 2" xfId="139" xr:uid="{00000000-0005-0000-0000-000082000000}"/>
    <cellStyle name="40 % – Poudarek1 2 2" xfId="140" xr:uid="{00000000-0005-0000-0000-000083000000}"/>
    <cellStyle name="40 % – Poudarek1 2 2 2" xfId="141" xr:uid="{00000000-0005-0000-0000-000084000000}"/>
    <cellStyle name="40 % – Poudarek1 2 3" xfId="142" xr:uid="{00000000-0005-0000-0000-000085000000}"/>
    <cellStyle name="40 % – Poudarek1 3" xfId="143" xr:uid="{00000000-0005-0000-0000-000086000000}"/>
    <cellStyle name="40 % – Poudarek1 3 2" xfId="144" xr:uid="{00000000-0005-0000-0000-000087000000}"/>
    <cellStyle name="40 % – Poudarek1 4" xfId="145" xr:uid="{00000000-0005-0000-0000-000088000000}"/>
    <cellStyle name="40 % – Poudarek1 4 2" xfId="146" xr:uid="{00000000-0005-0000-0000-000089000000}"/>
    <cellStyle name="40 % – Poudarek2 2" xfId="147" xr:uid="{00000000-0005-0000-0000-00008A000000}"/>
    <cellStyle name="40 % – Poudarek2 2 2" xfId="148" xr:uid="{00000000-0005-0000-0000-00008B000000}"/>
    <cellStyle name="40 % – Poudarek2 2 2 2" xfId="149" xr:uid="{00000000-0005-0000-0000-00008C000000}"/>
    <cellStyle name="40 % – Poudarek2 2 3" xfId="150" xr:uid="{00000000-0005-0000-0000-00008D000000}"/>
    <cellStyle name="40 % – Poudarek2 3" xfId="151" xr:uid="{00000000-0005-0000-0000-00008E000000}"/>
    <cellStyle name="40 % – Poudarek2 3 2" xfId="152" xr:uid="{00000000-0005-0000-0000-00008F000000}"/>
    <cellStyle name="40 % – Poudarek2 4" xfId="153" xr:uid="{00000000-0005-0000-0000-000090000000}"/>
    <cellStyle name="40 % – Poudarek2 4 2" xfId="154" xr:uid="{00000000-0005-0000-0000-000091000000}"/>
    <cellStyle name="40 % – Poudarek3 2" xfId="155" xr:uid="{00000000-0005-0000-0000-000092000000}"/>
    <cellStyle name="40 % – Poudarek3 2 2" xfId="156" xr:uid="{00000000-0005-0000-0000-000093000000}"/>
    <cellStyle name="40 % – Poudarek3 2 2 2" xfId="157" xr:uid="{00000000-0005-0000-0000-000094000000}"/>
    <cellStyle name="40 % – Poudarek3 2 3" xfId="158" xr:uid="{00000000-0005-0000-0000-000095000000}"/>
    <cellStyle name="40 % – Poudarek3 3" xfId="159" xr:uid="{00000000-0005-0000-0000-000096000000}"/>
    <cellStyle name="40 % – Poudarek3 3 2" xfId="160" xr:uid="{00000000-0005-0000-0000-000097000000}"/>
    <cellStyle name="40 % – Poudarek3 4" xfId="161" xr:uid="{00000000-0005-0000-0000-000098000000}"/>
    <cellStyle name="40 % – Poudarek3 4 2" xfId="162" xr:uid="{00000000-0005-0000-0000-000099000000}"/>
    <cellStyle name="40 % – Poudarek4 2" xfId="163" xr:uid="{00000000-0005-0000-0000-00009A000000}"/>
    <cellStyle name="40 % – Poudarek4 2 2" xfId="164" xr:uid="{00000000-0005-0000-0000-00009B000000}"/>
    <cellStyle name="40 % – Poudarek4 2 2 2" xfId="165" xr:uid="{00000000-0005-0000-0000-00009C000000}"/>
    <cellStyle name="40 % – Poudarek4 2 3" xfId="166" xr:uid="{00000000-0005-0000-0000-00009D000000}"/>
    <cellStyle name="40 % – Poudarek4 3" xfId="167" xr:uid="{00000000-0005-0000-0000-00009E000000}"/>
    <cellStyle name="40 % – Poudarek4 3 2" xfId="168" xr:uid="{00000000-0005-0000-0000-00009F000000}"/>
    <cellStyle name="40 % – Poudarek4 4" xfId="169" xr:uid="{00000000-0005-0000-0000-0000A0000000}"/>
    <cellStyle name="40 % – Poudarek4 4 2" xfId="170" xr:uid="{00000000-0005-0000-0000-0000A1000000}"/>
    <cellStyle name="40 % – Poudarek5 2" xfId="171" xr:uid="{00000000-0005-0000-0000-0000A2000000}"/>
    <cellStyle name="40 % – Poudarek5 2 2" xfId="172" xr:uid="{00000000-0005-0000-0000-0000A3000000}"/>
    <cellStyle name="40 % – Poudarek5 2 2 2" xfId="173" xr:uid="{00000000-0005-0000-0000-0000A4000000}"/>
    <cellStyle name="40 % – Poudarek5 2 3" xfId="174" xr:uid="{00000000-0005-0000-0000-0000A5000000}"/>
    <cellStyle name="40 % – Poudarek5 3" xfId="175" xr:uid="{00000000-0005-0000-0000-0000A6000000}"/>
    <cellStyle name="40 % – Poudarek5 3 2" xfId="176" xr:uid="{00000000-0005-0000-0000-0000A7000000}"/>
    <cellStyle name="40 % – Poudarek5 4" xfId="177" xr:uid="{00000000-0005-0000-0000-0000A8000000}"/>
    <cellStyle name="40 % – Poudarek5 4 2" xfId="178" xr:uid="{00000000-0005-0000-0000-0000A9000000}"/>
    <cellStyle name="40 % – Poudarek6 2" xfId="179" xr:uid="{00000000-0005-0000-0000-0000AA000000}"/>
    <cellStyle name="40 % – Poudarek6 2 2" xfId="180" xr:uid="{00000000-0005-0000-0000-0000AB000000}"/>
    <cellStyle name="40 % – Poudarek6 2 2 2" xfId="181" xr:uid="{00000000-0005-0000-0000-0000AC000000}"/>
    <cellStyle name="40 % – Poudarek6 2 3" xfId="182" xr:uid="{00000000-0005-0000-0000-0000AD000000}"/>
    <cellStyle name="40 % – Poudarek6 3" xfId="183" xr:uid="{00000000-0005-0000-0000-0000AE000000}"/>
    <cellStyle name="40 % – Poudarek6 3 2" xfId="184" xr:uid="{00000000-0005-0000-0000-0000AF000000}"/>
    <cellStyle name="40 % – Poudarek6 4" xfId="185" xr:uid="{00000000-0005-0000-0000-0000B0000000}"/>
    <cellStyle name="40 % – Poudarek6 4 2" xfId="186" xr:uid="{00000000-0005-0000-0000-0000B1000000}"/>
    <cellStyle name="40% - Accent1" xfId="187" xr:uid="{00000000-0005-0000-0000-0000B2000000}"/>
    <cellStyle name="40% - Accent1 2" xfId="188" xr:uid="{00000000-0005-0000-0000-0000B3000000}"/>
    <cellStyle name="40% - Accent1 2 2" xfId="189" xr:uid="{00000000-0005-0000-0000-0000B4000000}"/>
    <cellStyle name="40% - Accent1 2 3" xfId="190" xr:uid="{00000000-0005-0000-0000-0000B5000000}"/>
    <cellStyle name="40% - Accent1 2 3 2" xfId="191" xr:uid="{00000000-0005-0000-0000-0000B6000000}"/>
    <cellStyle name="40% - Accent1 2 4" xfId="192" xr:uid="{00000000-0005-0000-0000-0000B7000000}"/>
    <cellStyle name="40% - Accent1 3" xfId="193" xr:uid="{00000000-0005-0000-0000-0000B8000000}"/>
    <cellStyle name="40% - Accent1 3 2" xfId="194" xr:uid="{00000000-0005-0000-0000-0000B9000000}"/>
    <cellStyle name="40% - Accent1 4" xfId="195" xr:uid="{00000000-0005-0000-0000-0000BA000000}"/>
    <cellStyle name="40% - Accent1 4 2" xfId="196" xr:uid="{00000000-0005-0000-0000-0000BB000000}"/>
    <cellStyle name="40% - Accent1 5" xfId="197" xr:uid="{00000000-0005-0000-0000-0000BC000000}"/>
    <cellStyle name="40% - Accent1 5 2" xfId="198" xr:uid="{00000000-0005-0000-0000-0000BD000000}"/>
    <cellStyle name="40% - Accent1 6" xfId="199" xr:uid="{00000000-0005-0000-0000-0000BE000000}"/>
    <cellStyle name="40% - Accent1 6 2" xfId="200" xr:uid="{00000000-0005-0000-0000-0000BF000000}"/>
    <cellStyle name="40% - Accent2" xfId="201" xr:uid="{00000000-0005-0000-0000-0000C0000000}"/>
    <cellStyle name="40% - Accent2 2" xfId="202" xr:uid="{00000000-0005-0000-0000-0000C1000000}"/>
    <cellStyle name="40% - Accent2 2 2" xfId="203" xr:uid="{00000000-0005-0000-0000-0000C2000000}"/>
    <cellStyle name="40% - Accent2 2 3" xfId="204" xr:uid="{00000000-0005-0000-0000-0000C3000000}"/>
    <cellStyle name="40% - Accent2 3" xfId="205" xr:uid="{00000000-0005-0000-0000-0000C4000000}"/>
    <cellStyle name="40% - Accent2 3 2" xfId="206" xr:uid="{00000000-0005-0000-0000-0000C5000000}"/>
    <cellStyle name="40% - Accent2 4" xfId="207" xr:uid="{00000000-0005-0000-0000-0000C6000000}"/>
    <cellStyle name="40% - Accent2 4 2" xfId="208" xr:uid="{00000000-0005-0000-0000-0000C7000000}"/>
    <cellStyle name="40% - Accent2 5" xfId="209" xr:uid="{00000000-0005-0000-0000-0000C8000000}"/>
    <cellStyle name="40% - Accent2 5 2" xfId="210" xr:uid="{00000000-0005-0000-0000-0000C9000000}"/>
    <cellStyle name="40% - Accent2 6" xfId="211" xr:uid="{00000000-0005-0000-0000-0000CA000000}"/>
    <cellStyle name="40% - Accent2 6 2" xfId="212" xr:uid="{00000000-0005-0000-0000-0000CB000000}"/>
    <cellStyle name="40% - Accent3" xfId="213" xr:uid="{00000000-0005-0000-0000-0000CC000000}"/>
    <cellStyle name="40% - Accent3 2" xfId="214" xr:uid="{00000000-0005-0000-0000-0000CD000000}"/>
    <cellStyle name="40% - Accent3 2 2" xfId="215" xr:uid="{00000000-0005-0000-0000-0000CE000000}"/>
    <cellStyle name="40% - Accent3 2 3" xfId="216" xr:uid="{00000000-0005-0000-0000-0000CF000000}"/>
    <cellStyle name="40% - Accent3 2 3 2" xfId="217" xr:uid="{00000000-0005-0000-0000-0000D0000000}"/>
    <cellStyle name="40% - Accent3 2 4" xfId="218" xr:uid="{00000000-0005-0000-0000-0000D1000000}"/>
    <cellStyle name="40% - Accent3 3" xfId="219" xr:uid="{00000000-0005-0000-0000-0000D2000000}"/>
    <cellStyle name="40% - Accent3 3 2" xfId="220" xr:uid="{00000000-0005-0000-0000-0000D3000000}"/>
    <cellStyle name="40% - Accent3 4" xfId="221" xr:uid="{00000000-0005-0000-0000-0000D4000000}"/>
    <cellStyle name="40% - Accent3 4 2" xfId="222" xr:uid="{00000000-0005-0000-0000-0000D5000000}"/>
    <cellStyle name="40% - Accent3 5" xfId="223" xr:uid="{00000000-0005-0000-0000-0000D6000000}"/>
    <cellStyle name="40% - Accent3 5 2" xfId="224" xr:uid="{00000000-0005-0000-0000-0000D7000000}"/>
    <cellStyle name="40% - Accent3 6" xfId="225" xr:uid="{00000000-0005-0000-0000-0000D8000000}"/>
    <cellStyle name="40% - Accent3 6 2" xfId="226" xr:uid="{00000000-0005-0000-0000-0000D9000000}"/>
    <cellStyle name="40% - Accent4" xfId="227" xr:uid="{00000000-0005-0000-0000-0000DA000000}"/>
    <cellStyle name="40% - Accent4 2" xfId="228" xr:uid="{00000000-0005-0000-0000-0000DB000000}"/>
    <cellStyle name="40% - Accent4 2 2" xfId="229" xr:uid="{00000000-0005-0000-0000-0000DC000000}"/>
    <cellStyle name="40% - Accent4 2 3" xfId="230" xr:uid="{00000000-0005-0000-0000-0000DD000000}"/>
    <cellStyle name="40% - Accent4 2 3 2" xfId="231" xr:uid="{00000000-0005-0000-0000-0000DE000000}"/>
    <cellStyle name="40% - Accent4 2 4" xfId="232" xr:uid="{00000000-0005-0000-0000-0000DF000000}"/>
    <cellStyle name="40% - Accent4 3" xfId="233" xr:uid="{00000000-0005-0000-0000-0000E0000000}"/>
    <cellStyle name="40% - Accent4 3 2" xfId="234" xr:uid="{00000000-0005-0000-0000-0000E1000000}"/>
    <cellStyle name="40% - Accent4 4" xfId="235" xr:uid="{00000000-0005-0000-0000-0000E2000000}"/>
    <cellStyle name="40% - Accent4 4 2" xfId="236" xr:uid="{00000000-0005-0000-0000-0000E3000000}"/>
    <cellStyle name="40% - Accent4 5" xfId="237" xr:uid="{00000000-0005-0000-0000-0000E4000000}"/>
    <cellStyle name="40% - Accent4 5 2" xfId="238" xr:uid="{00000000-0005-0000-0000-0000E5000000}"/>
    <cellStyle name="40% - Accent4 6" xfId="239" xr:uid="{00000000-0005-0000-0000-0000E6000000}"/>
    <cellStyle name="40% - Accent4 6 2" xfId="240" xr:uid="{00000000-0005-0000-0000-0000E7000000}"/>
    <cellStyle name="40% - Accent5" xfId="241" xr:uid="{00000000-0005-0000-0000-0000E8000000}"/>
    <cellStyle name="40% - Accent5 2" xfId="242" xr:uid="{00000000-0005-0000-0000-0000E9000000}"/>
    <cellStyle name="40% - Accent5 2 2" xfId="243" xr:uid="{00000000-0005-0000-0000-0000EA000000}"/>
    <cellStyle name="40% - Accent5 2 3" xfId="244" xr:uid="{00000000-0005-0000-0000-0000EB000000}"/>
    <cellStyle name="40% - Accent5 2 3 2" xfId="245" xr:uid="{00000000-0005-0000-0000-0000EC000000}"/>
    <cellStyle name="40% - Accent5 2 4" xfId="246" xr:uid="{00000000-0005-0000-0000-0000ED000000}"/>
    <cellStyle name="40% - Accent5 3" xfId="247" xr:uid="{00000000-0005-0000-0000-0000EE000000}"/>
    <cellStyle name="40% - Accent5 3 2" xfId="248" xr:uid="{00000000-0005-0000-0000-0000EF000000}"/>
    <cellStyle name="40% - Accent5 4" xfId="249" xr:uid="{00000000-0005-0000-0000-0000F0000000}"/>
    <cellStyle name="40% - Accent5 4 2" xfId="250" xr:uid="{00000000-0005-0000-0000-0000F1000000}"/>
    <cellStyle name="40% - Accent5 5" xfId="251" xr:uid="{00000000-0005-0000-0000-0000F2000000}"/>
    <cellStyle name="40% - Accent5 5 2" xfId="252" xr:uid="{00000000-0005-0000-0000-0000F3000000}"/>
    <cellStyle name="40% - Accent5 6" xfId="253" xr:uid="{00000000-0005-0000-0000-0000F4000000}"/>
    <cellStyle name="40% - Accent5 6 2" xfId="254" xr:uid="{00000000-0005-0000-0000-0000F5000000}"/>
    <cellStyle name="40% - Accent6" xfId="255" xr:uid="{00000000-0005-0000-0000-0000F6000000}"/>
    <cellStyle name="40% - Accent6 2" xfId="256" xr:uid="{00000000-0005-0000-0000-0000F7000000}"/>
    <cellStyle name="40% - Accent6 2 2" xfId="257" xr:uid="{00000000-0005-0000-0000-0000F8000000}"/>
    <cellStyle name="40% - Accent6 2 3" xfId="258" xr:uid="{00000000-0005-0000-0000-0000F9000000}"/>
    <cellStyle name="40% - Accent6 2 3 2" xfId="259" xr:uid="{00000000-0005-0000-0000-0000FA000000}"/>
    <cellStyle name="40% - Accent6 2 4" xfId="260" xr:uid="{00000000-0005-0000-0000-0000FB000000}"/>
    <cellStyle name="40% - Accent6 3" xfId="261" xr:uid="{00000000-0005-0000-0000-0000FC000000}"/>
    <cellStyle name="40% - Accent6 3 2" xfId="262" xr:uid="{00000000-0005-0000-0000-0000FD000000}"/>
    <cellStyle name="40% - Accent6 4" xfId="263" xr:uid="{00000000-0005-0000-0000-0000FE000000}"/>
    <cellStyle name="40% - Accent6 4 2" xfId="264" xr:uid="{00000000-0005-0000-0000-0000FF000000}"/>
    <cellStyle name="40% - Accent6 5" xfId="265" xr:uid="{00000000-0005-0000-0000-000000010000}"/>
    <cellStyle name="40% - Accent6 5 2" xfId="266" xr:uid="{00000000-0005-0000-0000-000001010000}"/>
    <cellStyle name="40% - Accent6 6" xfId="267" xr:uid="{00000000-0005-0000-0000-000002010000}"/>
    <cellStyle name="40% - Accent6 6 2" xfId="268" xr:uid="{00000000-0005-0000-0000-000003010000}"/>
    <cellStyle name="60 % – Poudarek1 2" xfId="269" xr:uid="{00000000-0005-0000-0000-000004010000}"/>
    <cellStyle name="60 % – Poudarek1 2 2" xfId="270" xr:uid="{00000000-0005-0000-0000-000005010000}"/>
    <cellStyle name="60 % – Poudarek1 2 2 2" xfId="271" xr:uid="{00000000-0005-0000-0000-000006010000}"/>
    <cellStyle name="60 % – Poudarek1 2 3" xfId="272" xr:uid="{00000000-0005-0000-0000-000007010000}"/>
    <cellStyle name="60 % – Poudarek1 3" xfId="273" xr:uid="{00000000-0005-0000-0000-000008010000}"/>
    <cellStyle name="60 % – Poudarek1 3 2" xfId="274" xr:uid="{00000000-0005-0000-0000-000009010000}"/>
    <cellStyle name="60 % – Poudarek1 4" xfId="275" xr:uid="{00000000-0005-0000-0000-00000A010000}"/>
    <cellStyle name="60 % – Poudarek1 4 2" xfId="276" xr:uid="{00000000-0005-0000-0000-00000B010000}"/>
    <cellStyle name="60 % – Poudarek2 2" xfId="277" xr:uid="{00000000-0005-0000-0000-00000C010000}"/>
    <cellStyle name="60 % – Poudarek2 2 2" xfId="278" xr:uid="{00000000-0005-0000-0000-00000D010000}"/>
    <cellStyle name="60 % – Poudarek2 2 2 2" xfId="279" xr:uid="{00000000-0005-0000-0000-00000E010000}"/>
    <cellStyle name="60 % – Poudarek2 2 3" xfId="280" xr:uid="{00000000-0005-0000-0000-00000F010000}"/>
    <cellStyle name="60 % – Poudarek2 3" xfId="281" xr:uid="{00000000-0005-0000-0000-000010010000}"/>
    <cellStyle name="60 % – Poudarek2 3 2" xfId="282" xr:uid="{00000000-0005-0000-0000-000011010000}"/>
    <cellStyle name="60 % – Poudarek2 4" xfId="283" xr:uid="{00000000-0005-0000-0000-000012010000}"/>
    <cellStyle name="60 % – Poudarek2 4 2" xfId="284" xr:uid="{00000000-0005-0000-0000-000013010000}"/>
    <cellStyle name="60 % – Poudarek3 2" xfId="285" xr:uid="{00000000-0005-0000-0000-000014010000}"/>
    <cellStyle name="60 % – Poudarek3 2 2" xfId="286" xr:uid="{00000000-0005-0000-0000-000015010000}"/>
    <cellStyle name="60 % – Poudarek3 2 2 2" xfId="287" xr:uid="{00000000-0005-0000-0000-000016010000}"/>
    <cellStyle name="60 % – Poudarek3 2 3" xfId="288" xr:uid="{00000000-0005-0000-0000-000017010000}"/>
    <cellStyle name="60 % – Poudarek3 3" xfId="289" xr:uid="{00000000-0005-0000-0000-000018010000}"/>
    <cellStyle name="60 % – Poudarek3 3 2" xfId="290" xr:uid="{00000000-0005-0000-0000-000019010000}"/>
    <cellStyle name="60 % – Poudarek3 4" xfId="291" xr:uid="{00000000-0005-0000-0000-00001A010000}"/>
    <cellStyle name="60 % – Poudarek3 4 2" xfId="292" xr:uid="{00000000-0005-0000-0000-00001B010000}"/>
    <cellStyle name="60 % – Poudarek4 2" xfId="293" xr:uid="{00000000-0005-0000-0000-00001C010000}"/>
    <cellStyle name="60 % – Poudarek4 2 2" xfId="294" xr:uid="{00000000-0005-0000-0000-00001D010000}"/>
    <cellStyle name="60 % – Poudarek4 2 2 2" xfId="295" xr:uid="{00000000-0005-0000-0000-00001E010000}"/>
    <cellStyle name="60 % – Poudarek4 2 3" xfId="296" xr:uid="{00000000-0005-0000-0000-00001F010000}"/>
    <cellStyle name="60 % – Poudarek4 3" xfId="297" xr:uid="{00000000-0005-0000-0000-000020010000}"/>
    <cellStyle name="60 % – Poudarek4 3 2" xfId="298" xr:uid="{00000000-0005-0000-0000-000021010000}"/>
    <cellStyle name="60 % – Poudarek4 4" xfId="299" xr:uid="{00000000-0005-0000-0000-000022010000}"/>
    <cellStyle name="60 % – Poudarek4 4 2" xfId="300" xr:uid="{00000000-0005-0000-0000-000023010000}"/>
    <cellStyle name="60 % – Poudarek5 2" xfId="301" xr:uid="{00000000-0005-0000-0000-000024010000}"/>
    <cellStyle name="60 % – Poudarek5 2 2" xfId="302" xr:uid="{00000000-0005-0000-0000-000025010000}"/>
    <cellStyle name="60 % – Poudarek5 2 2 2" xfId="303" xr:uid="{00000000-0005-0000-0000-000026010000}"/>
    <cellStyle name="60 % – Poudarek5 2 3" xfId="304" xr:uid="{00000000-0005-0000-0000-000027010000}"/>
    <cellStyle name="60 % – Poudarek5 3" xfId="305" xr:uid="{00000000-0005-0000-0000-000028010000}"/>
    <cellStyle name="60 % – Poudarek5 3 2" xfId="306" xr:uid="{00000000-0005-0000-0000-000029010000}"/>
    <cellStyle name="60 % – Poudarek5 4" xfId="307" xr:uid="{00000000-0005-0000-0000-00002A010000}"/>
    <cellStyle name="60 % – Poudarek5 4 2" xfId="308" xr:uid="{00000000-0005-0000-0000-00002B010000}"/>
    <cellStyle name="60 % – Poudarek6 2" xfId="309" xr:uid="{00000000-0005-0000-0000-00002C010000}"/>
    <cellStyle name="60 % – Poudarek6 2 2" xfId="310" xr:uid="{00000000-0005-0000-0000-00002D010000}"/>
    <cellStyle name="60 % – Poudarek6 2 2 2" xfId="311" xr:uid="{00000000-0005-0000-0000-00002E010000}"/>
    <cellStyle name="60 % – Poudarek6 2 3" xfId="312" xr:uid="{00000000-0005-0000-0000-00002F010000}"/>
    <cellStyle name="60 % – Poudarek6 3" xfId="313" xr:uid="{00000000-0005-0000-0000-000030010000}"/>
    <cellStyle name="60 % – Poudarek6 3 2" xfId="314" xr:uid="{00000000-0005-0000-0000-000031010000}"/>
    <cellStyle name="60 % – Poudarek6 4" xfId="315" xr:uid="{00000000-0005-0000-0000-000032010000}"/>
    <cellStyle name="60 % – Poudarek6 4 2" xfId="316" xr:uid="{00000000-0005-0000-0000-000033010000}"/>
    <cellStyle name="60% - Accent1" xfId="317" xr:uid="{00000000-0005-0000-0000-000034010000}"/>
    <cellStyle name="60% - Accent1 2" xfId="318" xr:uid="{00000000-0005-0000-0000-000035010000}"/>
    <cellStyle name="60% - Accent1 2 2" xfId="319" xr:uid="{00000000-0005-0000-0000-000036010000}"/>
    <cellStyle name="60% - Accent1 2 3" xfId="320" xr:uid="{00000000-0005-0000-0000-000037010000}"/>
    <cellStyle name="60% - Accent1 2 3 2" xfId="321" xr:uid="{00000000-0005-0000-0000-000038010000}"/>
    <cellStyle name="60% - Accent1 2 4" xfId="322" xr:uid="{00000000-0005-0000-0000-000039010000}"/>
    <cellStyle name="60% - Accent1 3" xfId="323" xr:uid="{00000000-0005-0000-0000-00003A010000}"/>
    <cellStyle name="60% - Accent1 3 2" xfId="324" xr:uid="{00000000-0005-0000-0000-00003B010000}"/>
    <cellStyle name="60% - Accent1 4" xfId="325" xr:uid="{00000000-0005-0000-0000-00003C010000}"/>
    <cellStyle name="60% - Accent1 4 2" xfId="326" xr:uid="{00000000-0005-0000-0000-00003D010000}"/>
    <cellStyle name="60% - Accent1 5" xfId="327" xr:uid="{00000000-0005-0000-0000-00003E010000}"/>
    <cellStyle name="60% - Accent1 5 2" xfId="328" xr:uid="{00000000-0005-0000-0000-00003F010000}"/>
    <cellStyle name="60% - Accent1 6" xfId="329" xr:uid="{00000000-0005-0000-0000-000040010000}"/>
    <cellStyle name="60% - Accent1 6 2" xfId="330" xr:uid="{00000000-0005-0000-0000-000041010000}"/>
    <cellStyle name="60% - Accent2" xfId="331" xr:uid="{00000000-0005-0000-0000-000042010000}"/>
    <cellStyle name="60% - Accent2 2" xfId="332" xr:uid="{00000000-0005-0000-0000-000043010000}"/>
    <cellStyle name="60% - Accent2 2 2" xfId="333" xr:uid="{00000000-0005-0000-0000-000044010000}"/>
    <cellStyle name="60% - Accent2 2 3" xfId="334" xr:uid="{00000000-0005-0000-0000-000045010000}"/>
    <cellStyle name="60% - Accent2 2 3 2" xfId="335" xr:uid="{00000000-0005-0000-0000-000046010000}"/>
    <cellStyle name="60% - Accent2 2 4" xfId="336" xr:uid="{00000000-0005-0000-0000-000047010000}"/>
    <cellStyle name="60% - Accent2 3" xfId="337" xr:uid="{00000000-0005-0000-0000-000048010000}"/>
    <cellStyle name="60% - Accent2 3 2" xfId="338" xr:uid="{00000000-0005-0000-0000-000049010000}"/>
    <cellStyle name="60% - Accent2 4" xfId="339" xr:uid="{00000000-0005-0000-0000-00004A010000}"/>
    <cellStyle name="60% - Accent2 4 2" xfId="340" xr:uid="{00000000-0005-0000-0000-00004B010000}"/>
    <cellStyle name="60% - Accent2 5" xfId="341" xr:uid="{00000000-0005-0000-0000-00004C010000}"/>
    <cellStyle name="60% - Accent2 5 2" xfId="342" xr:uid="{00000000-0005-0000-0000-00004D010000}"/>
    <cellStyle name="60% - Accent2 6" xfId="343" xr:uid="{00000000-0005-0000-0000-00004E010000}"/>
    <cellStyle name="60% - Accent2 6 2" xfId="344" xr:uid="{00000000-0005-0000-0000-00004F010000}"/>
    <cellStyle name="60% - Accent3" xfId="345" xr:uid="{00000000-0005-0000-0000-000050010000}"/>
    <cellStyle name="60% - Accent3 2" xfId="346" xr:uid="{00000000-0005-0000-0000-000051010000}"/>
    <cellStyle name="60% - Accent3 2 2" xfId="347" xr:uid="{00000000-0005-0000-0000-000052010000}"/>
    <cellStyle name="60% - Accent3 2 3" xfId="348" xr:uid="{00000000-0005-0000-0000-000053010000}"/>
    <cellStyle name="60% - Accent3 2 3 2" xfId="349" xr:uid="{00000000-0005-0000-0000-000054010000}"/>
    <cellStyle name="60% - Accent3 2 4" xfId="350" xr:uid="{00000000-0005-0000-0000-000055010000}"/>
    <cellStyle name="60% - Accent3 3" xfId="351" xr:uid="{00000000-0005-0000-0000-000056010000}"/>
    <cellStyle name="60% - Accent3 3 2" xfId="352" xr:uid="{00000000-0005-0000-0000-000057010000}"/>
    <cellStyle name="60% - Accent3 4" xfId="353" xr:uid="{00000000-0005-0000-0000-000058010000}"/>
    <cellStyle name="60% - Accent3 4 2" xfId="354" xr:uid="{00000000-0005-0000-0000-000059010000}"/>
    <cellStyle name="60% - Accent3 5" xfId="355" xr:uid="{00000000-0005-0000-0000-00005A010000}"/>
    <cellStyle name="60% - Accent3 5 2" xfId="356" xr:uid="{00000000-0005-0000-0000-00005B010000}"/>
    <cellStyle name="60% - Accent3 6" xfId="357" xr:uid="{00000000-0005-0000-0000-00005C010000}"/>
    <cellStyle name="60% - Accent3 6 2" xfId="358" xr:uid="{00000000-0005-0000-0000-00005D010000}"/>
    <cellStyle name="60% - Accent4" xfId="359" xr:uid="{00000000-0005-0000-0000-00005E010000}"/>
    <cellStyle name="60% - Accent4 2" xfId="360" xr:uid="{00000000-0005-0000-0000-00005F010000}"/>
    <cellStyle name="60% - Accent4 2 2" xfId="361" xr:uid="{00000000-0005-0000-0000-000060010000}"/>
    <cellStyle name="60% - Accent4 2 3" xfId="362" xr:uid="{00000000-0005-0000-0000-000061010000}"/>
    <cellStyle name="60% - Accent4 2 3 2" xfId="363" xr:uid="{00000000-0005-0000-0000-000062010000}"/>
    <cellStyle name="60% - Accent4 2 4" xfId="364" xr:uid="{00000000-0005-0000-0000-000063010000}"/>
    <cellStyle name="60% - Accent4 3" xfId="365" xr:uid="{00000000-0005-0000-0000-000064010000}"/>
    <cellStyle name="60% - Accent4 3 2" xfId="366" xr:uid="{00000000-0005-0000-0000-000065010000}"/>
    <cellStyle name="60% - Accent4 4" xfId="367" xr:uid="{00000000-0005-0000-0000-000066010000}"/>
    <cellStyle name="60% - Accent4 4 2" xfId="368" xr:uid="{00000000-0005-0000-0000-000067010000}"/>
    <cellStyle name="60% - Accent4 5" xfId="369" xr:uid="{00000000-0005-0000-0000-000068010000}"/>
    <cellStyle name="60% - Accent4 5 2" xfId="370" xr:uid="{00000000-0005-0000-0000-000069010000}"/>
    <cellStyle name="60% - Accent4 6" xfId="371" xr:uid="{00000000-0005-0000-0000-00006A010000}"/>
    <cellStyle name="60% - Accent4 6 2" xfId="372" xr:uid="{00000000-0005-0000-0000-00006B010000}"/>
    <cellStyle name="60% - Accent5" xfId="373" xr:uid="{00000000-0005-0000-0000-00006C010000}"/>
    <cellStyle name="60% - Accent5 2" xfId="374" xr:uid="{00000000-0005-0000-0000-00006D010000}"/>
    <cellStyle name="60% - Accent5 2 2" xfId="375" xr:uid="{00000000-0005-0000-0000-00006E010000}"/>
    <cellStyle name="60% - Accent5 2 3" xfId="376" xr:uid="{00000000-0005-0000-0000-00006F010000}"/>
    <cellStyle name="60% - Accent5 2 3 2" xfId="377" xr:uid="{00000000-0005-0000-0000-000070010000}"/>
    <cellStyle name="60% - Accent5 2 4" xfId="378" xr:uid="{00000000-0005-0000-0000-000071010000}"/>
    <cellStyle name="60% - Accent5 3" xfId="379" xr:uid="{00000000-0005-0000-0000-000072010000}"/>
    <cellStyle name="60% - Accent5 3 2" xfId="380" xr:uid="{00000000-0005-0000-0000-000073010000}"/>
    <cellStyle name="60% - Accent5 4" xfId="381" xr:uid="{00000000-0005-0000-0000-000074010000}"/>
    <cellStyle name="60% - Accent5 4 2" xfId="382" xr:uid="{00000000-0005-0000-0000-000075010000}"/>
    <cellStyle name="60% - Accent5 5" xfId="383" xr:uid="{00000000-0005-0000-0000-000076010000}"/>
    <cellStyle name="60% - Accent5 5 2" xfId="384" xr:uid="{00000000-0005-0000-0000-000077010000}"/>
    <cellStyle name="60% - Accent5 6" xfId="385" xr:uid="{00000000-0005-0000-0000-000078010000}"/>
    <cellStyle name="60% - Accent5 6 2" xfId="386" xr:uid="{00000000-0005-0000-0000-000079010000}"/>
    <cellStyle name="60% - Accent6" xfId="387" xr:uid="{00000000-0005-0000-0000-00007A010000}"/>
    <cellStyle name="60% - Accent6 2" xfId="388" xr:uid="{00000000-0005-0000-0000-00007B010000}"/>
    <cellStyle name="60% - Accent6 2 2" xfId="389" xr:uid="{00000000-0005-0000-0000-00007C010000}"/>
    <cellStyle name="60% - Accent6 2 3" xfId="390" xr:uid="{00000000-0005-0000-0000-00007D010000}"/>
    <cellStyle name="60% - Accent6 2 3 2" xfId="391" xr:uid="{00000000-0005-0000-0000-00007E010000}"/>
    <cellStyle name="60% - Accent6 2 4" xfId="392" xr:uid="{00000000-0005-0000-0000-00007F010000}"/>
    <cellStyle name="60% - Accent6 3" xfId="393" xr:uid="{00000000-0005-0000-0000-000080010000}"/>
    <cellStyle name="60% - Accent6 3 2" xfId="394" xr:uid="{00000000-0005-0000-0000-000081010000}"/>
    <cellStyle name="60% - Accent6 4" xfId="395" xr:uid="{00000000-0005-0000-0000-000082010000}"/>
    <cellStyle name="60% - Accent6 4 2" xfId="396" xr:uid="{00000000-0005-0000-0000-000083010000}"/>
    <cellStyle name="60% - Accent6 5" xfId="397" xr:uid="{00000000-0005-0000-0000-000084010000}"/>
    <cellStyle name="60% - Accent6 5 2" xfId="398" xr:uid="{00000000-0005-0000-0000-000085010000}"/>
    <cellStyle name="60% - Accent6 6" xfId="399" xr:uid="{00000000-0005-0000-0000-000086010000}"/>
    <cellStyle name="60% - Accent6 6 2" xfId="400" xr:uid="{00000000-0005-0000-0000-000087010000}"/>
    <cellStyle name="A4 Small 210 x 297 mm" xfId="401" xr:uid="{00000000-0005-0000-0000-000088010000}"/>
    <cellStyle name="A4 Small 210 x 297 mm 2" xfId="402" xr:uid="{00000000-0005-0000-0000-000089010000}"/>
    <cellStyle name="Accent1" xfId="403" xr:uid="{00000000-0005-0000-0000-00008A010000}"/>
    <cellStyle name="Accent1 - 20%" xfId="404" xr:uid="{00000000-0005-0000-0000-00008B010000}"/>
    <cellStyle name="Accent1 - 20% 2" xfId="405" xr:uid="{00000000-0005-0000-0000-00008C010000}"/>
    <cellStyle name="Accent1 - 40%" xfId="406" xr:uid="{00000000-0005-0000-0000-00008D010000}"/>
    <cellStyle name="Accent1 - 40% 2" xfId="407" xr:uid="{00000000-0005-0000-0000-00008E010000}"/>
    <cellStyle name="Accent1 - 60%" xfId="408" xr:uid="{00000000-0005-0000-0000-00008F010000}"/>
    <cellStyle name="Accent1 - 60% 2" xfId="409" xr:uid="{00000000-0005-0000-0000-000090010000}"/>
    <cellStyle name="Accent1 2" xfId="410" xr:uid="{00000000-0005-0000-0000-000091010000}"/>
    <cellStyle name="Accent1 2 2" xfId="411" xr:uid="{00000000-0005-0000-0000-000092010000}"/>
    <cellStyle name="Accent1 2 3" xfId="412" xr:uid="{00000000-0005-0000-0000-000093010000}"/>
    <cellStyle name="Accent1 2 3 2" xfId="413" xr:uid="{00000000-0005-0000-0000-000094010000}"/>
    <cellStyle name="Accent1 2 4" xfId="414" xr:uid="{00000000-0005-0000-0000-000095010000}"/>
    <cellStyle name="Accent1 2 4 2" xfId="415" xr:uid="{00000000-0005-0000-0000-000096010000}"/>
    <cellStyle name="Accent1 2 5" xfId="416" xr:uid="{00000000-0005-0000-0000-000097010000}"/>
    <cellStyle name="Accent1 3" xfId="417" xr:uid="{00000000-0005-0000-0000-000098010000}"/>
    <cellStyle name="Accent1 3 2" xfId="418" xr:uid="{00000000-0005-0000-0000-000099010000}"/>
    <cellStyle name="Accent1 4" xfId="419" xr:uid="{00000000-0005-0000-0000-00009A010000}"/>
    <cellStyle name="Accent1 4 2" xfId="420" xr:uid="{00000000-0005-0000-0000-00009B010000}"/>
    <cellStyle name="Accent1 5" xfId="421" xr:uid="{00000000-0005-0000-0000-00009C010000}"/>
    <cellStyle name="Accent1 5 2" xfId="422" xr:uid="{00000000-0005-0000-0000-00009D010000}"/>
    <cellStyle name="Accent1 6" xfId="423" xr:uid="{00000000-0005-0000-0000-00009E010000}"/>
    <cellStyle name="Accent1 7" xfId="424" xr:uid="{00000000-0005-0000-0000-00009F010000}"/>
    <cellStyle name="Accent2" xfId="425" xr:uid="{00000000-0005-0000-0000-0000A0010000}"/>
    <cellStyle name="Accent2 - 20%" xfId="426" xr:uid="{00000000-0005-0000-0000-0000A1010000}"/>
    <cellStyle name="Accent2 - 20% 2" xfId="427" xr:uid="{00000000-0005-0000-0000-0000A2010000}"/>
    <cellStyle name="Accent2 - 40%" xfId="428" xr:uid="{00000000-0005-0000-0000-0000A3010000}"/>
    <cellStyle name="Accent2 - 40% 2" xfId="429" xr:uid="{00000000-0005-0000-0000-0000A4010000}"/>
    <cellStyle name="Accent2 - 60%" xfId="430" xr:uid="{00000000-0005-0000-0000-0000A5010000}"/>
    <cellStyle name="Accent2 - 60% 2" xfId="431" xr:uid="{00000000-0005-0000-0000-0000A6010000}"/>
    <cellStyle name="Accent2 2" xfId="432" xr:uid="{00000000-0005-0000-0000-0000A7010000}"/>
    <cellStyle name="Accent2 2 2" xfId="433" xr:uid="{00000000-0005-0000-0000-0000A8010000}"/>
    <cellStyle name="Accent2 2 3" xfId="434" xr:uid="{00000000-0005-0000-0000-0000A9010000}"/>
    <cellStyle name="Accent2 2 3 2" xfId="435" xr:uid="{00000000-0005-0000-0000-0000AA010000}"/>
    <cellStyle name="Accent2 2 4" xfId="436" xr:uid="{00000000-0005-0000-0000-0000AB010000}"/>
    <cellStyle name="Accent2 2 4 2" xfId="437" xr:uid="{00000000-0005-0000-0000-0000AC010000}"/>
    <cellStyle name="Accent2 2 5" xfId="438" xr:uid="{00000000-0005-0000-0000-0000AD010000}"/>
    <cellStyle name="Accent2 3" xfId="439" xr:uid="{00000000-0005-0000-0000-0000AE010000}"/>
    <cellStyle name="Accent2 3 2" xfId="440" xr:uid="{00000000-0005-0000-0000-0000AF010000}"/>
    <cellStyle name="Accent2 4" xfId="441" xr:uid="{00000000-0005-0000-0000-0000B0010000}"/>
    <cellStyle name="Accent2 4 2" xfId="442" xr:uid="{00000000-0005-0000-0000-0000B1010000}"/>
    <cellStyle name="Accent2 5" xfId="443" xr:uid="{00000000-0005-0000-0000-0000B2010000}"/>
    <cellStyle name="Accent2 5 2" xfId="444" xr:uid="{00000000-0005-0000-0000-0000B3010000}"/>
    <cellStyle name="Accent2 6" xfId="445" xr:uid="{00000000-0005-0000-0000-0000B4010000}"/>
    <cellStyle name="Accent2 7" xfId="446" xr:uid="{00000000-0005-0000-0000-0000B5010000}"/>
    <cellStyle name="Accent3" xfId="447" xr:uid="{00000000-0005-0000-0000-0000B6010000}"/>
    <cellStyle name="Accent3 - 20%" xfId="448" xr:uid="{00000000-0005-0000-0000-0000B7010000}"/>
    <cellStyle name="Accent3 - 20% 2" xfId="449" xr:uid="{00000000-0005-0000-0000-0000B8010000}"/>
    <cellStyle name="Accent3 - 40%" xfId="450" xr:uid="{00000000-0005-0000-0000-0000B9010000}"/>
    <cellStyle name="Accent3 - 40% 2" xfId="451" xr:uid="{00000000-0005-0000-0000-0000BA010000}"/>
    <cellStyle name="Accent3 - 60%" xfId="452" xr:uid="{00000000-0005-0000-0000-0000BB010000}"/>
    <cellStyle name="Accent3 - 60% 2" xfId="453" xr:uid="{00000000-0005-0000-0000-0000BC010000}"/>
    <cellStyle name="Accent3 2" xfId="454" xr:uid="{00000000-0005-0000-0000-0000BD010000}"/>
    <cellStyle name="Accent3 2 2" xfId="455" xr:uid="{00000000-0005-0000-0000-0000BE010000}"/>
    <cellStyle name="Accent3 2 3" xfId="456" xr:uid="{00000000-0005-0000-0000-0000BF010000}"/>
    <cellStyle name="Accent3 2 3 2" xfId="457" xr:uid="{00000000-0005-0000-0000-0000C0010000}"/>
    <cellStyle name="Accent3 2 4" xfId="458" xr:uid="{00000000-0005-0000-0000-0000C1010000}"/>
    <cellStyle name="Accent3 2 4 2" xfId="459" xr:uid="{00000000-0005-0000-0000-0000C2010000}"/>
    <cellStyle name="Accent3 2 5" xfId="460" xr:uid="{00000000-0005-0000-0000-0000C3010000}"/>
    <cellStyle name="Accent3 3" xfId="461" xr:uid="{00000000-0005-0000-0000-0000C4010000}"/>
    <cellStyle name="Accent3 3 2" xfId="462" xr:uid="{00000000-0005-0000-0000-0000C5010000}"/>
    <cellStyle name="Accent3 4" xfId="463" xr:uid="{00000000-0005-0000-0000-0000C6010000}"/>
    <cellStyle name="Accent3 4 2" xfId="464" xr:uid="{00000000-0005-0000-0000-0000C7010000}"/>
    <cellStyle name="Accent3 5" xfId="465" xr:uid="{00000000-0005-0000-0000-0000C8010000}"/>
    <cellStyle name="Accent3 5 2" xfId="466" xr:uid="{00000000-0005-0000-0000-0000C9010000}"/>
    <cellStyle name="Accent3 6" xfId="467" xr:uid="{00000000-0005-0000-0000-0000CA010000}"/>
    <cellStyle name="Accent3 7" xfId="468" xr:uid="{00000000-0005-0000-0000-0000CB010000}"/>
    <cellStyle name="Accent4" xfId="469" xr:uid="{00000000-0005-0000-0000-0000CC010000}"/>
    <cellStyle name="Accent4 - 20%" xfId="470" xr:uid="{00000000-0005-0000-0000-0000CD010000}"/>
    <cellStyle name="Accent4 - 20% 2" xfId="471" xr:uid="{00000000-0005-0000-0000-0000CE010000}"/>
    <cellStyle name="Accent4 - 40%" xfId="472" xr:uid="{00000000-0005-0000-0000-0000CF010000}"/>
    <cellStyle name="Accent4 - 40% 2" xfId="473" xr:uid="{00000000-0005-0000-0000-0000D0010000}"/>
    <cellStyle name="Accent4 - 60%" xfId="474" xr:uid="{00000000-0005-0000-0000-0000D1010000}"/>
    <cellStyle name="Accent4 - 60% 2" xfId="475" xr:uid="{00000000-0005-0000-0000-0000D2010000}"/>
    <cellStyle name="Accent4 2" xfId="476" xr:uid="{00000000-0005-0000-0000-0000D3010000}"/>
    <cellStyle name="Accent4 2 2" xfId="477" xr:uid="{00000000-0005-0000-0000-0000D4010000}"/>
    <cellStyle name="Accent4 2 3" xfId="478" xr:uid="{00000000-0005-0000-0000-0000D5010000}"/>
    <cellStyle name="Accent4 2 3 2" xfId="479" xr:uid="{00000000-0005-0000-0000-0000D6010000}"/>
    <cellStyle name="Accent4 2 4" xfId="480" xr:uid="{00000000-0005-0000-0000-0000D7010000}"/>
    <cellStyle name="Accent4 2 4 2" xfId="481" xr:uid="{00000000-0005-0000-0000-0000D8010000}"/>
    <cellStyle name="Accent4 2 5" xfId="482" xr:uid="{00000000-0005-0000-0000-0000D9010000}"/>
    <cellStyle name="Accent4 3" xfId="483" xr:uid="{00000000-0005-0000-0000-0000DA010000}"/>
    <cellStyle name="Accent4 3 2" xfId="484" xr:uid="{00000000-0005-0000-0000-0000DB010000}"/>
    <cellStyle name="Accent4 4" xfId="485" xr:uid="{00000000-0005-0000-0000-0000DC010000}"/>
    <cellStyle name="Accent4 4 2" xfId="486" xr:uid="{00000000-0005-0000-0000-0000DD010000}"/>
    <cellStyle name="Accent4 5" xfId="487" xr:uid="{00000000-0005-0000-0000-0000DE010000}"/>
    <cellStyle name="Accent4 5 2" xfId="488" xr:uid="{00000000-0005-0000-0000-0000DF010000}"/>
    <cellStyle name="Accent4 6" xfId="489" xr:uid="{00000000-0005-0000-0000-0000E0010000}"/>
    <cellStyle name="Accent4 7" xfId="490" xr:uid="{00000000-0005-0000-0000-0000E1010000}"/>
    <cellStyle name="Accent5" xfId="491" xr:uid="{00000000-0005-0000-0000-0000E2010000}"/>
    <cellStyle name="Accent5 - 20%" xfId="492" xr:uid="{00000000-0005-0000-0000-0000E3010000}"/>
    <cellStyle name="Accent5 - 20% 2" xfId="493" xr:uid="{00000000-0005-0000-0000-0000E4010000}"/>
    <cellStyle name="Accent5 - 40%" xfId="494" xr:uid="{00000000-0005-0000-0000-0000E5010000}"/>
    <cellStyle name="Accent5 - 40% 2" xfId="495" xr:uid="{00000000-0005-0000-0000-0000E6010000}"/>
    <cellStyle name="Accent5 - 60%" xfId="496" xr:uid="{00000000-0005-0000-0000-0000E7010000}"/>
    <cellStyle name="Accent5 - 60% 2" xfId="497" xr:uid="{00000000-0005-0000-0000-0000E8010000}"/>
    <cellStyle name="Accent5 2" xfId="498" xr:uid="{00000000-0005-0000-0000-0000E9010000}"/>
    <cellStyle name="Accent5 2 2" xfId="499" xr:uid="{00000000-0005-0000-0000-0000EA010000}"/>
    <cellStyle name="Accent5 2 3" xfId="500" xr:uid="{00000000-0005-0000-0000-0000EB010000}"/>
    <cellStyle name="Accent5 2 3 2" xfId="501" xr:uid="{00000000-0005-0000-0000-0000EC010000}"/>
    <cellStyle name="Accent5 2 4" xfId="502" xr:uid="{00000000-0005-0000-0000-0000ED010000}"/>
    <cellStyle name="Accent5 3" xfId="503" xr:uid="{00000000-0005-0000-0000-0000EE010000}"/>
    <cellStyle name="Accent5 3 2" xfId="504" xr:uid="{00000000-0005-0000-0000-0000EF010000}"/>
    <cellStyle name="Accent5 4" xfId="505" xr:uid="{00000000-0005-0000-0000-0000F0010000}"/>
    <cellStyle name="Accent5 4 2" xfId="506" xr:uid="{00000000-0005-0000-0000-0000F1010000}"/>
    <cellStyle name="Accent5 5" xfId="507" xr:uid="{00000000-0005-0000-0000-0000F2010000}"/>
    <cellStyle name="Accent5 5 2" xfId="508" xr:uid="{00000000-0005-0000-0000-0000F3010000}"/>
    <cellStyle name="Accent5 6" xfId="509" xr:uid="{00000000-0005-0000-0000-0000F4010000}"/>
    <cellStyle name="Accent5 7" xfId="510" xr:uid="{00000000-0005-0000-0000-0000F5010000}"/>
    <cellStyle name="Accent6" xfId="511" xr:uid="{00000000-0005-0000-0000-0000F6010000}"/>
    <cellStyle name="Accent6 - 20%" xfId="512" xr:uid="{00000000-0005-0000-0000-0000F7010000}"/>
    <cellStyle name="Accent6 - 20% 2" xfId="513" xr:uid="{00000000-0005-0000-0000-0000F8010000}"/>
    <cellStyle name="Accent6 - 40%" xfId="514" xr:uid="{00000000-0005-0000-0000-0000F9010000}"/>
    <cellStyle name="Accent6 - 40% 2" xfId="515" xr:uid="{00000000-0005-0000-0000-0000FA010000}"/>
    <cellStyle name="Accent6 - 60%" xfId="516" xr:uid="{00000000-0005-0000-0000-0000FB010000}"/>
    <cellStyle name="Accent6 - 60% 2" xfId="517" xr:uid="{00000000-0005-0000-0000-0000FC010000}"/>
    <cellStyle name="Accent6 2" xfId="518" xr:uid="{00000000-0005-0000-0000-0000FD010000}"/>
    <cellStyle name="Accent6 2 2" xfId="519" xr:uid="{00000000-0005-0000-0000-0000FE010000}"/>
    <cellStyle name="Accent6 2 3" xfId="520" xr:uid="{00000000-0005-0000-0000-0000FF010000}"/>
    <cellStyle name="Accent6 2 3 2" xfId="521" xr:uid="{00000000-0005-0000-0000-000000020000}"/>
    <cellStyle name="Accent6 2 4" xfId="522" xr:uid="{00000000-0005-0000-0000-000001020000}"/>
    <cellStyle name="Accent6 2 4 2" xfId="523" xr:uid="{00000000-0005-0000-0000-000002020000}"/>
    <cellStyle name="Accent6 2 5" xfId="524" xr:uid="{00000000-0005-0000-0000-000003020000}"/>
    <cellStyle name="Accent6 3" xfId="525" xr:uid="{00000000-0005-0000-0000-000004020000}"/>
    <cellStyle name="Accent6 3 2" xfId="526" xr:uid="{00000000-0005-0000-0000-000005020000}"/>
    <cellStyle name="Accent6 4" xfId="527" xr:uid="{00000000-0005-0000-0000-000006020000}"/>
    <cellStyle name="Accent6 4 2" xfId="528" xr:uid="{00000000-0005-0000-0000-000007020000}"/>
    <cellStyle name="Accent6 5" xfId="529" xr:uid="{00000000-0005-0000-0000-000008020000}"/>
    <cellStyle name="Accent6 5 2" xfId="530" xr:uid="{00000000-0005-0000-0000-000009020000}"/>
    <cellStyle name="Accent6 6" xfId="531" xr:uid="{00000000-0005-0000-0000-00000A020000}"/>
    <cellStyle name="Accent6 7" xfId="532" xr:uid="{00000000-0005-0000-0000-00000B020000}"/>
    <cellStyle name="Bad" xfId="533" xr:uid="{00000000-0005-0000-0000-00000C020000}"/>
    <cellStyle name="Bad 2" xfId="534" xr:uid="{00000000-0005-0000-0000-00000D020000}"/>
    <cellStyle name="Bad 2 2" xfId="535" xr:uid="{00000000-0005-0000-0000-00000E020000}"/>
    <cellStyle name="Bad 2 3" xfId="536" xr:uid="{00000000-0005-0000-0000-00000F020000}"/>
    <cellStyle name="Bad 2 3 2" xfId="537" xr:uid="{00000000-0005-0000-0000-000010020000}"/>
    <cellStyle name="Bad 2 4" xfId="538" xr:uid="{00000000-0005-0000-0000-000011020000}"/>
    <cellStyle name="Bad 2 4 2" xfId="539" xr:uid="{00000000-0005-0000-0000-000012020000}"/>
    <cellStyle name="Bad 2 5" xfId="540" xr:uid="{00000000-0005-0000-0000-000013020000}"/>
    <cellStyle name="Bad 3" xfId="541" xr:uid="{00000000-0005-0000-0000-000014020000}"/>
    <cellStyle name="Bad 3 2" xfId="542" xr:uid="{00000000-0005-0000-0000-000015020000}"/>
    <cellStyle name="Bad 4" xfId="543" xr:uid="{00000000-0005-0000-0000-000016020000}"/>
    <cellStyle name="Bad 4 2" xfId="544" xr:uid="{00000000-0005-0000-0000-000017020000}"/>
    <cellStyle name="Bad 5" xfId="545" xr:uid="{00000000-0005-0000-0000-000018020000}"/>
    <cellStyle name="Bad 5 2" xfId="546" xr:uid="{00000000-0005-0000-0000-000019020000}"/>
    <cellStyle name="Bad 6" xfId="547" xr:uid="{00000000-0005-0000-0000-00001A020000}"/>
    <cellStyle name="Calculation" xfId="548" xr:uid="{00000000-0005-0000-0000-00001B020000}"/>
    <cellStyle name="Calculation 2" xfId="549" xr:uid="{00000000-0005-0000-0000-00001C020000}"/>
    <cellStyle name="Calculation 2 2" xfId="550" xr:uid="{00000000-0005-0000-0000-00001D020000}"/>
    <cellStyle name="Calculation 2 3" xfId="551" xr:uid="{00000000-0005-0000-0000-00001E020000}"/>
    <cellStyle name="Calculation 2 3 2" xfId="552" xr:uid="{00000000-0005-0000-0000-00001F020000}"/>
    <cellStyle name="Calculation 2 4" xfId="553" xr:uid="{00000000-0005-0000-0000-000020020000}"/>
    <cellStyle name="Calculation 2 4 2" xfId="554" xr:uid="{00000000-0005-0000-0000-000021020000}"/>
    <cellStyle name="Calculation 2 5" xfId="555" xr:uid="{00000000-0005-0000-0000-000022020000}"/>
    <cellStyle name="Calculation 3" xfId="556" xr:uid="{00000000-0005-0000-0000-000023020000}"/>
    <cellStyle name="Calculation 3 2" xfId="557" xr:uid="{00000000-0005-0000-0000-000024020000}"/>
    <cellStyle name="Calculation 4" xfId="558" xr:uid="{00000000-0005-0000-0000-000025020000}"/>
    <cellStyle name="Calculation 4 2" xfId="559" xr:uid="{00000000-0005-0000-0000-000026020000}"/>
    <cellStyle name="Calculation 5" xfId="560" xr:uid="{00000000-0005-0000-0000-000027020000}"/>
    <cellStyle name="Calculation 5 2" xfId="561" xr:uid="{00000000-0005-0000-0000-000028020000}"/>
    <cellStyle name="Calculation 6" xfId="562" xr:uid="{00000000-0005-0000-0000-000029020000}"/>
    <cellStyle name="Check Cell" xfId="563" xr:uid="{00000000-0005-0000-0000-00002A020000}"/>
    <cellStyle name="Check Cell 2" xfId="564" xr:uid="{00000000-0005-0000-0000-00002B020000}"/>
    <cellStyle name="Check Cell 2 2" xfId="565" xr:uid="{00000000-0005-0000-0000-00002C020000}"/>
    <cellStyle name="Check Cell 2 3" xfId="566" xr:uid="{00000000-0005-0000-0000-00002D020000}"/>
    <cellStyle name="Check Cell 2 3 2" xfId="567" xr:uid="{00000000-0005-0000-0000-00002E020000}"/>
    <cellStyle name="Check Cell 2 4" xfId="568" xr:uid="{00000000-0005-0000-0000-00002F020000}"/>
    <cellStyle name="Check Cell 3" xfId="569" xr:uid="{00000000-0005-0000-0000-000030020000}"/>
    <cellStyle name="Check Cell 3 2" xfId="570" xr:uid="{00000000-0005-0000-0000-000031020000}"/>
    <cellStyle name="Check Cell 4" xfId="571" xr:uid="{00000000-0005-0000-0000-000032020000}"/>
    <cellStyle name="Check Cell 4 2" xfId="572" xr:uid="{00000000-0005-0000-0000-000033020000}"/>
    <cellStyle name="Check Cell 5" xfId="573" xr:uid="{00000000-0005-0000-0000-000034020000}"/>
    <cellStyle name="Check Cell 5 2" xfId="574" xr:uid="{00000000-0005-0000-0000-000035020000}"/>
    <cellStyle name="Check Cell 6" xfId="575" xr:uid="{00000000-0005-0000-0000-000036020000}"/>
    <cellStyle name="Comma 10" xfId="576" xr:uid="{00000000-0005-0000-0000-000038020000}"/>
    <cellStyle name="Comma 10 2" xfId="577" xr:uid="{00000000-0005-0000-0000-000039020000}"/>
    <cellStyle name="Comma 12" xfId="578" xr:uid="{00000000-0005-0000-0000-00003A020000}"/>
    <cellStyle name="Comma 12 2" xfId="579" xr:uid="{00000000-0005-0000-0000-00003B020000}"/>
    <cellStyle name="Comma 12 2 2" xfId="580" xr:uid="{00000000-0005-0000-0000-00003C020000}"/>
    <cellStyle name="Comma 12 2 2 2" xfId="581" xr:uid="{00000000-0005-0000-0000-00003D020000}"/>
    <cellStyle name="Comma 12 2 2 2 2" xfId="582" xr:uid="{00000000-0005-0000-0000-00003E020000}"/>
    <cellStyle name="Comma 12 3" xfId="583" xr:uid="{00000000-0005-0000-0000-00003F020000}"/>
    <cellStyle name="Comma 12 3 2" xfId="584" xr:uid="{00000000-0005-0000-0000-000040020000}"/>
    <cellStyle name="Comma 12 3 2 2" xfId="585" xr:uid="{00000000-0005-0000-0000-000041020000}"/>
    <cellStyle name="Comma 12 3 2 2 2" xfId="586" xr:uid="{00000000-0005-0000-0000-000042020000}"/>
    <cellStyle name="Comma 12 4" xfId="587" xr:uid="{00000000-0005-0000-0000-000043020000}"/>
    <cellStyle name="Comma 12 4 2" xfId="588" xr:uid="{00000000-0005-0000-0000-000044020000}"/>
    <cellStyle name="Comma 12 4 2 2" xfId="589" xr:uid="{00000000-0005-0000-0000-000045020000}"/>
    <cellStyle name="Comma 13" xfId="590" xr:uid="{00000000-0005-0000-0000-000046020000}"/>
    <cellStyle name="Comma 13 2" xfId="591" xr:uid="{00000000-0005-0000-0000-000047020000}"/>
    <cellStyle name="Comma 13 2 2" xfId="592" xr:uid="{00000000-0005-0000-0000-000048020000}"/>
    <cellStyle name="Comma 13 2 2 2" xfId="593" xr:uid="{00000000-0005-0000-0000-000049020000}"/>
    <cellStyle name="Comma 14" xfId="594" xr:uid="{00000000-0005-0000-0000-00004A020000}"/>
    <cellStyle name="Comma 14 2" xfId="595" xr:uid="{00000000-0005-0000-0000-00004B020000}"/>
    <cellStyle name="Comma 2" xfId="596" xr:uid="{00000000-0005-0000-0000-00004C020000}"/>
    <cellStyle name="Comma 2 10" xfId="597" xr:uid="{00000000-0005-0000-0000-00004D020000}"/>
    <cellStyle name="Comma 2 10 2" xfId="598" xr:uid="{00000000-0005-0000-0000-00004E020000}"/>
    <cellStyle name="Comma 2 10 2 2" xfId="599" xr:uid="{00000000-0005-0000-0000-00004F020000}"/>
    <cellStyle name="Comma 2 10 2 2 2" xfId="600" xr:uid="{00000000-0005-0000-0000-000050020000}"/>
    <cellStyle name="Comma 2 11" xfId="601" xr:uid="{00000000-0005-0000-0000-000051020000}"/>
    <cellStyle name="Comma 2 11 2" xfId="602" xr:uid="{00000000-0005-0000-0000-000052020000}"/>
    <cellStyle name="Comma 2 11 2 2" xfId="603" xr:uid="{00000000-0005-0000-0000-000053020000}"/>
    <cellStyle name="Comma 2 11 2 2 2" xfId="604" xr:uid="{00000000-0005-0000-0000-000054020000}"/>
    <cellStyle name="Comma 2 12" xfId="605" xr:uid="{00000000-0005-0000-0000-000055020000}"/>
    <cellStyle name="Comma 2 12 2" xfId="606" xr:uid="{00000000-0005-0000-0000-000056020000}"/>
    <cellStyle name="Comma 2 12 2 2" xfId="607" xr:uid="{00000000-0005-0000-0000-000057020000}"/>
    <cellStyle name="Comma 2 12 2 2 2" xfId="608" xr:uid="{00000000-0005-0000-0000-000058020000}"/>
    <cellStyle name="Comma 2 13" xfId="609" xr:uid="{00000000-0005-0000-0000-000059020000}"/>
    <cellStyle name="Comma 2 13 2" xfId="610" xr:uid="{00000000-0005-0000-0000-00005A020000}"/>
    <cellStyle name="Comma 2 13 2 2" xfId="611" xr:uid="{00000000-0005-0000-0000-00005B020000}"/>
    <cellStyle name="Comma 2 13 2 2 2" xfId="612" xr:uid="{00000000-0005-0000-0000-00005C020000}"/>
    <cellStyle name="Comma 2 14" xfId="613" xr:uid="{00000000-0005-0000-0000-00005D020000}"/>
    <cellStyle name="Comma 2 14 2" xfId="614" xr:uid="{00000000-0005-0000-0000-00005E020000}"/>
    <cellStyle name="Comma 2 14 2 2" xfId="615" xr:uid="{00000000-0005-0000-0000-00005F020000}"/>
    <cellStyle name="Comma 2 14 2 2 2" xfId="616" xr:uid="{00000000-0005-0000-0000-000060020000}"/>
    <cellStyle name="Comma 2 14 2 2 2 2" xfId="617" xr:uid="{00000000-0005-0000-0000-000061020000}"/>
    <cellStyle name="Comma 2 14 3" xfId="618" xr:uid="{00000000-0005-0000-0000-000062020000}"/>
    <cellStyle name="Comma 2 14 3 2" xfId="619" xr:uid="{00000000-0005-0000-0000-000063020000}"/>
    <cellStyle name="Comma 2 14 3 2 2" xfId="620" xr:uid="{00000000-0005-0000-0000-000064020000}"/>
    <cellStyle name="Comma 2 15" xfId="621" xr:uid="{00000000-0005-0000-0000-000065020000}"/>
    <cellStyle name="Comma 2 15 2" xfId="622" xr:uid="{00000000-0005-0000-0000-000066020000}"/>
    <cellStyle name="Comma 2 15 2 2" xfId="623" xr:uid="{00000000-0005-0000-0000-000067020000}"/>
    <cellStyle name="Comma 2 15 2 2 2" xfId="624" xr:uid="{00000000-0005-0000-0000-000068020000}"/>
    <cellStyle name="Comma 2 16" xfId="625" xr:uid="{00000000-0005-0000-0000-000069020000}"/>
    <cellStyle name="Comma 2 16 2" xfId="626" xr:uid="{00000000-0005-0000-0000-00006A020000}"/>
    <cellStyle name="Comma 2 16 2 2" xfId="627" xr:uid="{00000000-0005-0000-0000-00006B020000}"/>
    <cellStyle name="Comma 2 2" xfId="628" xr:uid="{00000000-0005-0000-0000-00006C020000}"/>
    <cellStyle name="Comma 2 2 2" xfId="629" xr:uid="{00000000-0005-0000-0000-00006D020000}"/>
    <cellStyle name="Comma 2 2 2 2" xfId="630" xr:uid="{00000000-0005-0000-0000-00006E020000}"/>
    <cellStyle name="Comma 2 2 2 2 2" xfId="631" xr:uid="{00000000-0005-0000-0000-00006F020000}"/>
    <cellStyle name="Comma 2 3" xfId="632" xr:uid="{00000000-0005-0000-0000-000070020000}"/>
    <cellStyle name="Comma 2 3 2" xfId="633" xr:uid="{00000000-0005-0000-0000-000071020000}"/>
    <cellStyle name="Comma 2 3 2 2" xfId="634" xr:uid="{00000000-0005-0000-0000-000072020000}"/>
    <cellStyle name="Comma 2 3 2 2 2" xfId="635" xr:uid="{00000000-0005-0000-0000-000073020000}"/>
    <cellStyle name="Comma 2 4" xfId="636" xr:uid="{00000000-0005-0000-0000-000074020000}"/>
    <cellStyle name="Comma 2 4 2" xfId="637" xr:uid="{00000000-0005-0000-0000-000075020000}"/>
    <cellStyle name="Comma 2 4 2 2" xfId="638" xr:uid="{00000000-0005-0000-0000-000076020000}"/>
    <cellStyle name="Comma 2 4 2 2 2" xfId="639" xr:uid="{00000000-0005-0000-0000-000077020000}"/>
    <cellStyle name="Comma 2 5" xfId="640" xr:uid="{00000000-0005-0000-0000-000078020000}"/>
    <cellStyle name="Comma 2 5 2" xfId="641" xr:uid="{00000000-0005-0000-0000-000079020000}"/>
    <cellStyle name="Comma 2 5 2 2" xfId="642" xr:uid="{00000000-0005-0000-0000-00007A020000}"/>
    <cellStyle name="Comma 2 5 2 2 2" xfId="643" xr:uid="{00000000-0005-0000-0000-00007B020000}"/>
    <cellStyle name="Comma 2 6" xfId="644" xr:uid="{00000000-0005-0000-0000-00007C020000}"/>
    <cellStyle name="Comma 2 6 2" xfId="645" xr:uid="{00000000-0005-0000-0000-00007D020000}"/>
    <cellStyle name="Comma 2 6 2 2" xfId="646" xr:uid="{00000000-0005-0000-0000-00007E020000}"/>
    <cellStyle name="Comma 2 6 2 2 2" xfId="647" xr:uid="{00000000-0005-0000-0000-00007F020000}"/>
    <cellStyle name="Comma 2 7" xfId="648" xr:uid="{00000000-0005-0000-0000-000080020000}"/>
    <cellStyle name="Comma 2 7 2" xfId="649" xr:uid="{00000000-0005-0000-0000-000081020000}"/>
    <cellStyle name="Comma 2 7 2 2" xfId="650" xr:uid="{00000000-0005-0000-0000-000082020000}"/>
    <cellStyle name="Comma 2 7 2 2 2" xfId="651" xr:uid="{00000000-0005-0000-0000-000083020000}"/>
    <cellStyle name="Comma 2 8" xfId="652" xr:uid="{00000000-0005-0000-0000-000084020000}"/>
    <cellStyle name="Comma 2 8 2" xfId="653" xr:uid="{00000000-0005-0000-0000-000085020000}"/>
    <cellStyle name="Comma 2 8 2 2" xfId="654" xr:uid="{00000000-0005-0000-0000-000086020000}"/>
    <cellStyle name="Comma 2 8 2 2 2" xfId="655" xr:uid="{00000000-0005-0000-0000-000087020000}"/>
    <cellStyle name="Comma 2 9" xfId="656" xr:uid="{00000000-0005-0000-0000-000088020000}"/>
    <cellStyle name="Comma 2 9 2" xfId="657" xr:uid="{00000000-0005-0000-0000-000089020000}"/>
    <cellStyle name="Comma 2 9 2 2" xfId="658" xr:uid="{00000000-0005-0000-0000-00008A020000}"/>
    <cellStyle name="Comma 2 9 2 2 2" xfId="659" xr:uid="{00000000-0005-0000-0000-00008B020000}"/>
    <cellStyle name="Comma 2 9 2 2 2 2" xfId="660" xr:uid="{00000000-0005-0000-0000-00008C020000}"/>
    <cellStyle name="Comma 2 9 3" xfId="661" xr:uid="{00000000-0005-0000-0000-00008D020000}"/>
    <cellStyle name="Comma 2 9 3 2" xfId="662" xr:uid="{00000000-0005-0000-0000-00008E020000}"/>
    <cellStyle name="Comma 2 9 3 2 2" xfId="663" xr:uid="{00000000-0005-0000-0000-00008F020000}"/>
    <cellStyle name="Comma 3" xfId="664" xr:uid="{00000000-0005-0000-0000-000090020000}"/>
    <cellStyle name="Comma 3 2" xfId="665" xr:uid="{00000000-0005-0000-0000-000091020000}"/>
    <cellStyle name="Comma 3 2 2" xfId="666" xr:uid="{00000000-0005-0000-0000-000092020000}"/>
    <cellStyle name="Comma 3 2 2 2" xfId="667" xr:uid="{00000000-0005-0000-0000-000093020000}"/>
    <cellStyle name="Comma 3 2 2 3" xfId="668" xr:uid="{00000000-0005-0000-0000-000094020000}"/>
    <cellStyle name="Comma 3 2 3" xfId="669" xr:uid="{00000000-0005-0000-0000-000095020000}"/>
    <cellStyle name="Comma 3 3" xfId="670" xr:uid="{00000000-0005-0000-0000-000096020000}"/>
    <cellStyle name="Comma 3 3 2" xfId="671" xr:uid="{00000000-0005-0000-0000-000097020000}"/>
    <cellStyle name="Comma 3 3 2 2" xfId="672" xr:uid="{00000000-0005-0000-0000-000098020000}"/>
    <cellStyle name="Comma 3 3 2 2 2" xfId="673" xr:uid="{00000000-0005-0000-0000-000099020000}"/>
    <cellStyle name="Comma 3 3 2 2 2 2" xfId="674" xr:uid="{00000000-0005-0000-0000-00009A020000}"/>
    <cellStyle name="Comma 3 3 3" xfId="675" xr:uid="{00000000-0005-0000-0000-00009B020000}"/>
    <cellStyle name="Comma 3 3 3 2" xfId="676" xr:uid="{00000000-0005-0000-0000-00009C020000}"/>
    <cellStyle name="Comma 3 3 3 3" xfId="677" xr:uid="{00000000-0005-0000-0000-00009D020000}"/>
    <cellStyle name="Comma 3 3 4" xfId="678" xr:uid="{00000000-0005-0000-0000-00009E020000}"/>
    <cellStyle name="Comma 3 3 4 2" xfId="679" xr:uid="{00000000-0005-0000-0000-00009F020000}"/>
    <cellStyle name="Comma 3 3 4 2 2" xfId="680" xr:uid="{00000000-0005-0000-0000-0000A0020000}"/>
    <cellStyle name="Comma 3 4" xfId="681" xr:uid="{00000000-0005-0000-0000-0000A1020000}"/>
    <cellStyle name="Comma 4" xfId="682" xr:uid="{00000000-0005-0000-0000-0000A2020000}"/>
    <cellStyle name="Comma 4 2" xfId="683" xr:uid="{00000000-0005-0000-0000-0000A3020000}"/>
    <cellStyle name="Comma 4 2 2" xfId="684" xr:uid="{00000000-0005-0000-0000-0000A4020000}"/>
    <cellStyle name="Comma 4 2 2 2" xfId="685" xr:uid="{00000000-0005-0000-0000-0000A5020000}"/>
    <cellStyle name="Comma 4 2 2 2 2" xfId="686" xr:uid="{00000000-0005-0000-0000-0000A6020000}"/>
    <cellStyle name="Comma 4 3" xfId="687" xr:uid="{00000000-0005-0000-0000-0000A7020000}"/>
    <cellStyle name="Comma 5" xfId="688" xr:uid="{00000000-0005-0000-0000-0000A8020000}"/>
    <cellStyle name="Comma 5 2" xfId="689" xr:uid="{00000000-0005-0000-0000-0000A9020000}"/>
    <cellStyle name="Comma 5 2 2" xfId="690" xr:uid="{00000000-0005-0000-0000-0000AA020000}"/>
    <cellStyle name="Comma 5 2 2 2" xfId="691" xr:uid="{00000000-0005-0000-0000-0000AB020000}"/>
    <cellStyle name="Comma 5 2 2 2 2" xfId="692" xr:uid="{00000000-0005-0000-0000-0000AC020000}"/>
    <cellStyle name="Comma 5 3" xfId="693" xr:uid="{00000000-0005-0000-0000-0000AD020000}"/>
    <cellStyle name="Comma 5 3 2" xfId="694" xr:uid="{00000000-0005-0000-0000-0000AE020000}"/>
    <cellStyle name="Comma 5 3 2 2" xfId="695" xr:uid="{00000000-0005-0000-0000-0000AF020000}"/>
    <cellStyle name="Comma 6" xfId="696" xr:uid="{00000000-0005-0000-0000-0000B0020000}"/>
    <cellStyle name="Comma 6 2" xfId="697" xr:uid="{00000000-0005-0000-0000-0000B1020000}"/>
    <cellStyle name="Comma 6 2 2" xfId="698" xr:uid="{00000000-0005-0000-0000-0000B2020000}"/>
    <cellStyle name="Comma 6 3" xfId="699" xr:uid="{00000000-0005-0000-0000-0000B3020000}"/>
    <cellStyle name="Comma 6 4" xfId="700" xr:uid="{00000000-0005-0000-0000-0000B4020000}"/>
    <cellStyle name="Comma 7" xfId="701" xr:uid="{00000000-0005-0000-0000-0000B5020000}"/>
    <cellStyle name="Comma 7 2" xfId="702" xr:uid="{00000000-0005-0000-0000-0000B6020000}"/>
    <cellStyle name="Comma 7 2 2" xfId="703" xr:uid="{00000000-0005-0000-0000-0000B7020000}"/>
    <cellStyle name="Comma 7 2 2 2" xfId="704" xr:uid="{00000000-0005-0000-0000-0000B8020000}"/>
    <cellStyle name="Comma 8" xfId="2455" xr:uid="{00000000-0005-0000-0000-0000B9020000}"/>
    <cellStyle name="Currency 2" xfId="2454" xr:uid="{00000000-0005-0000-0000-0000BA020000}"/>
    <cellStyle name="Dobro 2" xfId="705" xr:uid="{00000000-0005-0000-0000-0000BB020000}"/>
    <cellStyle name="Dobro 2 2" xfId="706" xr:uid="{00000000-0005-0000-0000-0000BC020000}"/>
    <cellStyle name="Dobro 2 2 2" xfId="707" xr:uid="{00000000-0005-0000-0000-0000BD020000}"/>
    <cellStyle name="Dobro 2 3" xfId="708" xr:uid="{00000000-0005-0000-0000-0000BE020000}"/>
    <cellStyle name="Dobro 3" xfId="709" xr:uid="{00000000-0005-0000-0000-0000BF020000}"/>
    <cellStyle name="Dobro 3 2" xfId="710" xr:uid="{00000000-0005-0000-0000-0000C0020000}"/>
    <cellStyle name="Dobro 4" xfId="711" xr:uid="{00000000-0005-0000-0000-0000C1020000}"/>
    <cellStyle name="Dobro 4 2" xfId="712" xr:uid="{00000000-0005-0000-0000-0000C2020000}"/>
    <cellStyle name="Emphasis 1" xfId="713" xr:uid="{00000000-0005-0000-0000-0000C3020000}"/>
    <cellStyle name="Emphasis 1 2" xfId="714" xr:uid="{00000000-0005-0000-0000-0000C4020000}"/>
    <cellStyle name="Emphasis 2" xfId="715" xr:uid="{00000000-0005-0000-0000-0000C5020000}"/>
    <cellStyle name="Emphasis 2 2" xfId="716" xr:uid="{00000000-0005-0000-0000-0000C6020000}"/>
    <cellStyle name="Emphasis 3" xfId="717" xr:uid="{00000000-0005-0000-0000-0000C7020000}"/>
    <cellStyle name="Emphasis 3 2" xfId="718" xr:uid="{00000000-0005-0000-0000-0000C8020000}"/>
    <cellStyle name="Euro" xfId="719" xr:uid="{00000000-0005-0000-0000-0000C9020000}"/>
    <cellStyle name="Euro 2" xfId="720" xr:uid="{00000000-0005-0000-0000-0000CA020000}"/>
    <cellStyle name="Euro 2 2" xfId="721" xr:uid="{00000000-0005-0000-0000-0000CB020000}"/>
    <cellStyle name="Euro 2 2 2" xfId="722" xr:uid="{00000000-0005-0000-0000-0000CC020000}"/>
    <cellStyle name="Euro 2 2 2 2" xfId="723" xr:uid="{00000000-0005-0000-0000-0000CD020000}"/>
    <cellStyle name="Euro 2 2 2 2 2" xfId="724" xr:uid="{00000000-0005-0000-0000-0000CE020000}"/>
    <cellStyle name="Euro 2 3" xfId="725" xr:uid="{00000000-0005-0000-0000-0000CF020000}"/>
    <cellStyle name="Euro 2 3 2" xfId="726" xr:uid="{00000000-0005-0000-0000-0000D0020000}"/>
    <cellStyle name="Euro 2 3 2 2" xfId="727" xr:uid="{00000000-0005-0000-0000-0000D1020000}"/>
    <cellStyle name="Euro 2 3 2 2 2" xfId="728" xr:uid="{00000000-0005-0000-0000-0000D2020000}"/>
    <cellStyle name="Euro 2 4" xfId="729" xr:uid="{00000000-0005-0000-0000-0000D3020000}"/>
    <cellStyle name="Euro 2 4 2" xfId="730" xr:uid="{00000000-0005-0000-0000-0000D4020000}"/>
    <cellStyle name="Euro 2 4 2 2" xfId="731" xr:uid="{00000000-0005-0000-0000-0000D5020000}"/>
    <cellStyle name="Euro 3" xfId="732" xr:uid="{00000000-0005-0000-0000-0000D6020000}"/>
    <cellStyle name="Euro 3 2" xfId="733" xr:uid="{00000000-0005-0000-0000-0000D7020000}"/>
    <cellStyle name="Euro 3 2 2" xfId="734" xr:uid="{00000000-0005-0000-0000-0000D8020000}"/>
    <cellStyle name="Euro 3 2 2 2" xfId="735" xr:uid="{00000000-0005-0000-0000-0000D9020000}"/>
    <cellStyle name="Euro 3 2 2 2 2" xfId="736" xr:uid="{00000000-0005-0000-0000-0000DA020000}"/>
    <cellStyle name="Euro 3 2 2 2 2 2" xfId="737" xr:uid="{00000000-0005-0000-0000-0000DB020000}"/>
    <cellStyle name="Euro 3 2 3" xfId="738" xr:uid="{00000000-0005-0000-0000-0000DC020000}"/>
    <cellStyle name="Euro 3 2 3 2" xfId="739" xr:uid="{00000000-0005-0000-0000-0000DD020000}"/>
    <cellStyle name="Euro 3 2 3 2 2" xfId="740" xr:uid="{00000000-0005-0000-0000-0000DE020000}"/>
    <cellStyle name="Euro 3 3" xfId="741" xr:uid="{00000000-0005-0000-0000-0000DF020000}"/>
    <cellStyle name="Euro 3 3 2" xfId="742" xr:uid="{00000000-0005-0000-0000-0000E0020000}"/>
    <cellStyle name="Euro 3 3 2 2" xfId="743" xr:uid="{00000000-0005-0000-0000-0000E1020000}"/>
    <cellStyle name="Euro 3 3 2 2 2" xfId="744" xr:uid="{00000000-0005-0000-0000-0000E2020000}"/>
    <cellStyle name="Euro 3 4" xfId="745" xr:uid="{00000000-0005-0000-0000-0000E3020000}"/>
    <cellStyle name="Euro 3 4 2" xfId="746" xr:uid="{00000000-0005-0000-0000-0000E4020000}"/>
    <cellStyle name="Euro 3 5" xfId="747" xr:uid="{00000000-0005-0000-0000-0000E5020000}"/>
    <cellStyle name="Euro 3 5 2" xfId="748" xr:uid="{00000000-0005-0000-0000-0000E6020000}"/>
    <cellStyle name="Euro 3 5 2 2" xfId="749" xr:uid="{00000000-0005-0000-0000-0000E7020000}"/>
    <cellStyle name="Euro 4" xfId="750" xr:uid="{00000000-0005-0000-0000-0000E8020000}"/>
    <cellStyle name="Euro 4 2" xfId="751" xr:uid="{00000000-0005-0000-0000-0000E9020000}"/>
    <cellStyle name="Euro 4 2 2" xfId="752" xr:uid="{00000000-0005-0000-0000-0000EA020000}"/>
    <cellStyle name="Euro 4 2 2 2" xfId="753" xr:uid="{00000000-0005-0000-0000-0000EB020000}"/>
    <cellStyle name="Euro 4 2 2 2 2" xfId="754" xr:uid="{00000000-0005-0000-0000-0000EC020000}"/>
    <cellStyle name="Euro 4 2 2 2 2 2" xfId="755" xr:uid="{00000000-0005-0000-0000-0000ED020000}"/>
    <cellStyle name="Euro 4 2 3" xfId="756" xr:uid="{00000000-0005-0000-0000-0000EE020000}"/>
    <cellStyle name="Euro 4 2 3 2" xfId="757" xr:uid="{00000000-0005-0000-0000-0000EF020000}"/>
    <cellStyle name="Euro 4 2 3 2 2" xfId="758" xr:uid="{00000000-0005-0000-0000-0000F0020000}"/>
    <cellStyle name="Euro 4 3" xfId="759" xr:uid="{00000000-0005-0000-0000-0000F1020000}"/>
    <cellStyle name="Euro 4 3 2" xfId="760" xr:uid="{00000000-0005-0000-0000-0000F2020000}"/>
    <cellStyle name="Euro 4 3 2 2" xfId="761" xr:uid="{00000000-0005-0000-0000-0000F3020000}"/>
    <cellStyle name="Euro 5" xfId="762" xr:uid="{00000000-0005-0000-0000-0000F4020000}"/>
    <cellStyle name="Euro 5 2" xfId="763" xr:uid="{00000000-0005-0000-0000-0000F5020000}"/>
    <cellStyle name="Euro 5 2 2" xfId="764" xr:uid="{00000000-0005-0000-0000-0000F6020000}"/>
    <cellStyle name="Euro 5 2 2 2" xfId="765" xr:uid="{00000000-0005-0000-0000-0000F7020000}"/>
    <cellStyle name="Euro 5 2 2 2 2" xfId="766" xr:uid="{00000000-0005-0000-0000-0000F8020000}"/>
    <cellStyle name="Euro 5 3" xfId="767" xr:uid="{00000000-0005-0000-0000-0000F9020000}"/>
    <cellStyle name="Euro 5 3 2" xfId="768" xr:uid="{00000000-0005-0000-0000-0000FA020000}"/>
    <cellStyle name="Euro 5 3 2 2" xfId="769" xr:uid="{00000000-0005-0000-0000-0000FB020000}"/>
    <cellStyle name="Euro 6" xfId="770" xr:uid="{00000000-0005-0000-0000-0000FC020000}"/>
    <cellStyle name="Euro 6 2" xfId="771" xr:uid="{00000000-0005-0000-0000-0000FD020000}"/>
    <cellStyle name="Euro 6 2 2" xfId="772" xr:uid="{00000000-0005-0000-0000-0000FE020000}"/>
    <cellStyle name="Euro 6 2 2 2" xfId="773" xr:uid="{00000000-0005-0000-0000-0000FF020000}"/>
    <cellStyle name="Euro 7" xfId="774" xr:uid="{00000000-0005-0000-0000-000000030000}"/>
    <cellStyle name="Euro 7 2" xfId="775" xr:uid="{00000000-0005-0000-0000-000001030000}"/>
    <cellStyle name="Euro 7 2 2" xfId="776" xr:uid="{00000000-0005-0000-0000-000002030000}"/>
    <cellStyle name="Euro 7 2 2 2" xfId="777" xr:uid="{00000000-0005-0000-0000-000003030000}"/>
    <cellStyle name="Euro 7 3" xfId="778" xr:uid="{00000000-0005-0000-0000-000004030000}"/>
    <cellStyle name="Euro 7 3 2" xfId="779" xr:uid="{00000000-0005-0000-0000-000005030000}"/>
    <cellStyle name="Euro 8" xfId="780" xr:uid="{00000000-0005-0000-0000-000006030000}"/>
    <cellStyle name="Euro 8 2" xfId="781" xr:uid="{00000000-0005-0000-0000-000007030000}"/>
    <cellStyle name="Euro 8 2 2" xfId="782" xr:uid="{00000000-0005-0000-0000-000008030000}"/>
    <cellStyle name="Euro 9" xfId="783" xr:uid="{00000000-0005-0000-0000-000009030000}"/>
    <cellStyle name="Euro 9 2" xfId="784" xr:uid="{00000000-0005-0000-0000-00000A030000}"/>
    <cellStyle name="Excel Built-in Normal" xfId="6" xr:uid="{00000000-0005-0000-0000-00000B030000}"/>
    <cellStyle name="Excel Built-in Normal 2" xfId="785" xr:uid="{00000000-0005-0000-0000-00000C030000}"/>
    <cellStyle name="Explanatory Text" xfId="786" xr:uid="{00000000-0005-0000-0000-00000D030000}"/>
    <cellStyle name="Explanatory Text 2" xfId="787" xr:uid="{00000000-0005-0000-0000-00000E030000}"/>
    <cellStyle name="Explanatory Text 2 2" xfId="788" xr:uid="{00000000-0005-0000-0000-00000F030000}"/>
    <cellStyle name="Explanatory Text 2 3" xfId="789" xr:uid="{00000000-0005-0000-0000-000010030000}"/>
    <cellStyle name="Explanatory Text 3" xfId="790" xr:uid="{00000000-0005-0000-0000-000011030000}"/>
    <cellStyle name="Explanatory Text 3 2" xfId="791" xr:uid="{00000000-0005-0000-0000-000012030000}"/>
    <cellStyle name="Explanatory Text 4" xfId="792" xr:uid="{00000000-0005-0000-0000-000013030000}"/>
    <cellStyle name="Explanatory Text 4 2" xfId="793" xr:uid="{00000000-0005-0000-0000-000014030000}"/>
    <cellStyle name="Explanatory Text 5" xfId="794" xr:uid="{00000000-0005-0000-0000-000015030000}"/>
    <cellStyle name="Explanatory Text 5 2" xfId="795" xr:uid="{00000000-0005-0000-0000-000016030000}"/>
    <cellStyle name="Explanatory Text 6" xfId="796" xr:uid="{00000000-0005-0000-0000-000017030000}"/>
    <cellStyle name="general" xfId="797" xr:uid="{00000000-0005-0000-0000-000036030000}"/>
    <cellStyle name="general 2" xfId="798" xr:uid="{00000000-0005-0000-0000-000037030000}"/>
    <cellStyle name="general 2 2" xfId="799" xr:uid="{00000000-0005-0000-0000-000038030000}"/>
    <cellStyle name="general 3" xfId="800" xr:uid="{00000000-0005-0000-0000-000039030000}"/>
    <cellStyle name="Good" xfId="801" xr:uid="{00000000-0005-0000-0000-00003A030000}"/>
    <cellStyle name="Good 2" xfId="802" xr:uid="{00000000-0005-0000-0000-00003B030000}"/>
    <cellStyle name="Good 2 2" xfId="803" xr:uid="{00000000-0005-0000-0000-00003C030000}"/>
    <cellStyle name="Good 2 3" xfId="804" xr:uid="{00000000-0005-0000-0000-00003D030000}"/>
    <cellStyle name="Good 2 3 2" xfId="805" xr:uid="{00000000-0005-0000-0000-00003E030000}"/>
    <cellStyle name="Good 2 4" xfId="806" xr:uid="{00000000-0005-0000-0000-00003F030000}"/>
    <cellStyle name="Good 2 4 2" xfId="807" xr:uid="{00000000-0005-0000-0000-000040030000}"/>
    <cellStyle name="Good 2 5" xfId="808" xr:uid="{00000000-0005-0000-0000-000041030000}"/>
    <cellStyle name="Good 3" xfId="809" xr:uid="{00000000-0005-0000-0000-000042030000}"/>
    <cellStyle name="Good 3 2" xfId="810" xr:uid="{00000000-0005-0000-0000-000043030000}"/>
    <cellStyle name="Good 4" xfId="811" xr:uid="{00000000-0005-0000-0000-000044030000}"/>
    <cellStyle name="Good 4 2" xfId="812" xr:uid="{00000000-0005-0000-0000-000045030000}"/>
    <cellStyle name="Good 5" xfId="813" xr:uid="{00000000-0005-0000-0000-000046030000}"/>
    <cellStyle name="Good 5 2" xfId="814" xr:uid="{00000000-0005-0000-0000-000047030000}"/>
    <cellStyle name="Good 6" xfId="815" xr:uid="{00000000-0005-0000-0000-000048030000}"/>
    <cellStyle name="Good 6 2" xfId="816" xr:uid="{00000000-0005-0000-0000-000049030000}"/>
    <cellStyle name="gs]_x000a__x000a_Window=2,20,640,452, , ,3_x000a__x000a_dir1=0,0,640,184,-1,-1,3,30,201,1808,254,C:\EXCEL\VERKAUF\GLOBUS\*.*_x000a__x000a_dir20=11" xfId="817" xr:uid="{00000000-0005-0000-0000-00004A030000}"/>
    <cellStyle name="gs]_x000a__x000a_Window=2,20,640,452, , ,3_x000a__x000a_dir1=0,0,640,184,-1,-1,3,30,201,1808,254,C:\EXCEL\VERKAUF\GLOBUS\*.*_x000a__x000a_dir20=11 2" xfId="818" xr:uid="{00000000-0005-0000-0000-00004B030000}"/>
    <cellStyle name="gs]_x000a__x000a_Window=2,20,640,452, , ,3_x000a__x000a_dir1=0,0,640,184,-1,-1,3,30,201,1808,254,C:\EXCEL\VERKAUF\GLOBUS\*.*_x000a__x000a_dir20=11 2 2" xfId="819" xr:uid="{00000000-0005-0000-0000-00004C030000}"/>
    <cellStyle name="gs]_x000d__x000a_Window=2,20,640,452, , ,3_x000d__x000a_dir1=0,0,640,184,-1,-1,3,30,201,1808,254,C:\EXCEL\VERKAUF\GLOBUS\*.*_x000d__x000a_dir20=11" xfId="820" xr:uid="{00000000-0005-0000-0000-00004D030000}"/>
    <cellStyle name="Heading 1" xfId="821" xr:uid="{00000000-0005-0000-0000-00004E030000}"/>
    <cellStyle name="Heading 1 2" xfId="822" xr:uid="{00000000-0005-0000-0000-00004F030000}"/>
    <cellStyle name="Heading 1 2 2" xfId="823" xr:uid="{00000000-0005-0000-0000-000050030000}"/>
    <cellStyle name="Heading 1 2 3" xfId="824" xr:uid="{00000000-0005-0000-0000-000051030000}"/>
    <cellStyle name="Heading 1 2 3 2" xfId="825" xr:uid="{00000000-0005-0000-0000-000052030000}"/>
    <cellStyle name="Heading 1 2 3 3" xfId="826" xr:uid="{00000000-0005-0000-0000-000053030000}"/>
    <cellStyle name="Heading 1 2 4" xfId="827" xr:uid="{00000000-0005-0000-0000-000054030000}"/>
    <cellStyle name="Heading 1 2 4 2" xfId="828" xr:uid="{00000000-0005-0000-0000-000055030000}"/>
    <cellStyle name="Heading 1 2 5" xfId="829" xr:uid="{00000000-0005-0000-0000-000056030000}"/>
    <cellStyle name="Heading 1 3" xfId="830" xr:uid="{00000000-0005-0000-0000-000057030000}"/>
    <cellStyle name="Heading 1 3 2" xfId="831" xr:uid="{00000000-0005-0000-0000-000058030000}"/>
    <cellStyle name="Heading 1 4" xfId="832" xr:uid="{00000000-0005-0000-0000-000059030000}"/>
    <cellStyle name="Heading 1 4 2" xfId="833" xr:uid="{00000000-0005-0000-0000-00005A030000}"/>
    <cellStyle name="Heading 1 5" xfId="834" xr:uid="{00000000-0005-0000-0000-00005B030000}"/>
    <cellStyle name="Heading 1 5 2" xfId="835" xr:uid="{00000000-0005-0000-0000-00005C030000}"/>
    <cellStyle name="Heading 1 6" xfId="836" xr:uid="{00000000-0005-0000-0000-00005D030000}"/>
    <cellStyle name="Heading 2" xfId="837" xr:uid="{00000000-0005-0000-0000-00005E030000}"/>
    <cellStyle name="Heading 2 2" xfId="838" xr:uid="{00000000-0005-0000-0000-00005F030000}"/>
    <cellStyle name="Heading 2 2 2" xfId="839" xr:uid="{00000000-0005-0000-0000-000060030000}"/>
    <cellStyle name="Heading 2 2 3" xfId="840" xr:uid="{00000000-0005-0000-0000-000061030000}"/>
    <cellStyle name="Heading 2 2 3 2" xfId="841" xr:uid="{00000000-0005-0000-0000-000062030000}"/>
    <cellStyle name="Heading 2 2 3 3" xfId="842" xr:uid="{00000000-0005-0000-0000-000063030000}"/>
    <cellStyle name="Heading 2 2 4" xfId="843" xr:uid="{00000000-0005-0000-0000-000064030000}"/>
    <cellStyle name="Heading 2 2 4 2" xfId="844" xr:uid="{00000000-0005-0000-0000-000065030000}"/>
    <cellStyle name="Heading 2 2 5" xfId="845" xr:uid="{00000000-0005-0000-0000-000066030000}"/>
    <cellStyle name="Heading 2 3" xfId="846" xr:uid="{00000000-0005-0000-0000-000067030000}"/>
    <cellStyle name="Heading 2 3 2" xfId="847" xr:uid="{00000000-0005-0000-0000-000068030000}"/>
    <cellStyle name="Heading 2 4" xfId="848" xr:uid="{00000000-0005-0000-0000-000069030000}"/>
    <cellStyle name="Heading 2 4 2" xfId="849" xr:uid="{00000000-0005-0000-0000-00006A030000}"/>
    <cellStyle name="Heading 2 5" xfId="850" xr:uid="{00000000-0005-0000-0000-00006B030000}"/>
    <cellStyle name="Heading 2 5 2" xfId="851" xr:uid="{00000000-0005-0000-0000-00006C030000}"/>
    <cellStyle name="Heading 2 6" xfId="852" xr:uid="{00000000-0005-0000-0000-00006D030000}"/>
    <cellStyle name="Heading 3" xfId="853" xr:uid="{00000000-0005-0000-0000-00006E030000}"/>
    <cellStyle name="Heading 3 2" xfId="854" xr:uid="{00000000-0005-0000-0000-00006F030000}"/>
    <cellStyle name="Heading 3 2 2" xfId="855" xr:uid="{00000000-0005-0000-0000-000070030000}"/>
    <cellStyle name="Heading 3 2 3" xfId="856" xr:uid="{00000000-0005-0000-0000-000071030000}"/>
    <cellStyle name="Heading 3 2 3 2" xfId="857" xr:uid="{00000000-0005-0000-0000-000072030000}"/>
    <cellStyle name="Heading 3 2 3 3" xfId="858" xr:uid="{00000000-0005-0000-0000-000073030000}"/>
    <cellStyle name="Heading 3 2 4" xfId="859" xr:uid="{00000000-0005-0000-0000-000074030000}"/>
    <cellStyle name="Heading 3 2 4 2" xfId="860" xr:uid="{00000000-0005-0000-0000-000075030000}"/>
    <cellStyle name="Heading 3 2 5" xfId="861" xr:uid="{00000000-0005-0000-0000-000076030000}"/>
    <cellStyle name="Heading 3 3" xfId="862" xr:uid="{00000000-0005-0000-0000-000077030000}"/>
    <cellStyle name="Heading 3 3 2" xfId="863" xr:uid="{00000000-0005-0000-0000-000078030000}"/>
    <cellStyle name="Heading 3 4" xfId="864" xr:uid="{00000000-0005-0000-0000-000079030000}"/>
    <cellStyle name="Heading 3 4 2" xfId="865" xr:uid="{00000000-0005-0000-0000-00007A030000}"/>
    <cellStyle name="Heading 3 5" xfId="866" xr:uid="{00000000-0005-0000-0000-00007B030000}"/>
    <cellStyle name="Heading 3 5 2" xfId="867" xr:uid="{00000000-0005-0000-0000-00007C030000}"/>
    <cellStyle name="Heading 3 6" xfId="868" xr:uid="{00000000-0005-0000-0000-00007D030000}"/>
    <cellStyle name="Heading 4" xfId="869" xr:uid="{00000000-0005-0000-0000-00007E030000}"/>
    <cellStyle name="Heading 4 2" xfId="870" xr:uid="{00000000-0005-0000-0000-00007F030000}"/>
    <cellStyle name="Heading 4 2 2" xfId="871" xr:uid="{00000000-0005-0000-0000-000080030000}"/>
    <cellStyle name="Heading 4 2 3" xfId="872" xr:uid="{00000000-0005-0000-0000-000081030000}"/>
    <cellStyle name="Heading 4 2 3 2" xfId="873" xr:uid="{00000000-0005-0000-0000-000082030000}"/>
    <cellStyle name="Heading 4 2 3 3" xfId="874" xr:uid="{00000000-0005-0000-0000-000083030000}"/>
    <cellStyle name="Heading 4 2 4" xfId="875" xr:uid="{00000000-0005-0000-0000-000084030000}"/>
    <cellStyle name="Heading 4 2 4 2" xfId="876" xr:uid="{00000000-0005-0000-0000-000085030000}"/>
    <cellStyle name="Heading 4 2 5" xfId="877" xr:uid="{00000000-0005-0000-0000-000086030000}"/>
    <cellStyle name="Heading 4 3" xfId="878" xr:uid="{00000000-0005-0000-0000-000087030000}"/>
    <cellStyle name="Heading 4 3 2" xfId="879" xr:uid="{00000000-0005-0000-0000-000088030000}"/>
    <cellStyle name="Heading 4 4" xfId="880" xr:uid="{00000000-0005-0000-0000-000089030000}"/>
    <cellStyle name="Heading 4 4 2" xfId="881" xr:uid="{00000000-0005-0000-0000-00008A030000}"/>
    <cellStyle name="Heading 4 5" xfId="882" xr:uid="{00000000-0005-0000-0000-00008B030000}"/>
    <cellStyle name="Heading 4 5 2" xfId="883" xr:uid="{00000000-0005-0000-0000-00008C030000}"/>
    <cellStyle name="Heading 4 6" xfId="884" xr:uid="{00000000-0005-0000-0000-00008D030000}"/>
    <cellStyle name="Hiperpovezava" xfId="2411" builtinId="8" hidden="1"/>
    <cellStyle name="Hiperpovezava" xfId="2414" builtinId="8" hidden="1"/>
    <cellStyle name="Hiperpovezava" xfId="2416" builtinId="8" hidden="1"/>
    <cellStyle name="Hiperpovezava" xfId="2418" builtinId="8" hidden="1"/>
    <cellStyle name="Hiperpovezava" xfId="2420" builtinId="8" hidden="1"/>
    <cellStyle name="Hiperpovezava" xfId="2422" builtinId="8" hidden="1"/>
    <cellStyle name="Hiperpovezava" xfId="2424" builtinId="8" hidden="1"/>
    <cellStyle name="Hiperpovezava" xfId="2426" builtinId="8" hidden="1"/>
    <cellStyle name="Hiperpovezava" xfId="2428" builtinId="8" hidden="1"/>
    <cellStyle name="Hiperpovezava" xfId="2430" builtinId="8" hidden="1"/>
    <cellStyle name="Hiperpovezava" xfId="2432" builtinId="8" hidden="1"/>
    <cellStyle name="Hiperpovezava" xfId="2434" builtinId="8" hidden="1"/>
    <cellStyle name="Hiperpovezava" xfId="2436" builtinId="8" hidden="1"/>
    <cellStyle name="Hiperpovezava" xfId="2438" builtinId="8" hidden="1"/>
    <cellStyle name="Hiperpovezava" xfId="2440" builtinId="8" hidden="1"/>
    <cellStyle name="Hiperpovezava" xfId="2442" builtinId="8" hidden="1"/>
    <cellStyle name="Hiperpovezava" xfId="2444" builtinId="8" hidden="1"/>
    <cellStyle name="Hiperpovezava" xfId="2446" builtinId="8" hidden="1"/>
    <cellStyle name="Hiperpovezava" xfId="2448" builtinId="8" hidden="1"/>
    <cellStyle name="Hiperpovezava" xfId="2450" builtinId="8" hidden="1"/>
    <cellStyle name="Hiperpovezava" xfId="2452" builtinId="8" hidden="1"/>
    <cellStyle name="Hiperpovezava" xfId="2456" builtinId="8" hidden="1"/>
    <cellStyle name="Hiperpovezava" xfId="2458" builtinId="8" hidden="1"/>
    <cellStyle name="Hiperpovezava" xfId="2460" builtinId="8" hidden="1"/>
    <cellStyle name="Hiperpovezava" xfId="2462" builtinId="8" hidden="1"/>
    <cellStyle name="Hiperpovezava" xfId="2464" builtinId="8" hidden="1"/>
    <cellStyle name="Hiperpovezava" xfId="2466" builtinId="8" hidden="1"/>
    <cellStyle name="Hiperpovezava" xfId="2468" builtinId="8" hidden="1"/>
    <cellStyle name="Hiperpovezava" xfId="2470" builtinId="8" hidden="1"/>
    <cellStyle name="Hiperpovezava" xfId="2472" builtinId="8" hidden="1"/>
    <cellStyle name="Hiperpovezava 2" xfId="885" xr:uid="{00000000-0005-0000-0000-00008E030000}"/>
    <cellStyle name="Hiperpovezava 2 2" xfId="886" xr:uid="{00000000-0005-0000-0000-00008F030000}"/>
    <cellStyle name="Hiperpovezava 2 2 2" xfId="887" xr:uid="{00000000-0005-0000-0000-000090030000}"/>
    <cellStyle name="Hiperpovezava 2 2 3" xfId="888" xr:uid="{00000000-0005-0000-0000-000091030000}"/>
    <cellStyle name="Hiperpovezava 2 3" xfId="889" xr:uid="{00000000-0005-0000-0000-000092030000}"/>
    <cellStyle name="Hiperpovezava 2 4" xfId="890" xr:uid="{00000000-0005-0000-0000-000093030000}"/>
    <cellStyle name="Hiperpovezava 3" xfId="891" xr:uid="{00000000-0005-0000-0000-000094030000}"/>
    <cellStyle name="Hyperlink 2" xfId="892" xr:uid="{00000000-0005-0000-0000-0000B3030000}"/>
    <cellStyle name="Hyperlink 2 2" xfId="893" xr:uid="{00000000-0005-0000-0000-0000B4030000}"/>
    <cellStyle name="Input" xfId="894" xr:uid="{00000000-0005-0000-0000-0000B5030000}"/>
    <cellStyle name="Input 2" xfId="895" xr:uid="{00000000-0005-0000-0000-0000B6030000}"/>
    <cellStyle name="Input 2 2" xfId="896" xr:uid="{00000000-0005-0000-0000-0000B7030000}"/>
    <cellStyle name="Input 2 3" xfId="897" xr:uid="{00000000-0005-0000-0000-0000B8030000}"/>
    <cellStyle name="Input 2 3 2" xfId="898" xr:uid="{00000000-0005-0000-0000-0000B9030000}"/>
    <cellStyle name="Input 2 4" xfId="899" xr:uid="{00000000-0005-0000-0000-0000BA030000}"/>
    <cellStyle name="Input 2 4 2" xfId="900" xr:uid="{00000000-0005-0000-0000-0000BB030000}"/>
    <cellStyle name="Input 2 5" xfId="901" xr:uid="{00000000-0005-0000-0000-0000BC030000}"/>
    <cellStyle name="Input 3" xfId="902" xr:uid="{00000000-0005-0000-0000-0000BD030000}"/>
    <cellStyle name="Input 3 2" xfId="903" xr:uid="{00000000-0005-0000-0000-0000BE030000}"/>
    <cellStyle name="Input 4" xfId="904" xr:uid="{00000000-0005-0000-0000-0000BF030000}"/>
    <cellStyle name="Input 4 2" xfId="905" xr:uid="{00000000-0005-0000-0000-0000C0030000}"/>
    <cellStyle name="Input 5" xfId="906" xr:uid="{00000000-0005-0000-0000-0000C1030000}"/>
    <cellStyle name="Input 5 2" xfId="907" xr:uid="{00000000-0005-0000-0000-0000C2030000}"/>
    <cellStyle name="Input 6" xfId="908" xr:uid="{00000000-0005-0000-0000-0000C3030000}"/>
    <cellStyle name="Izhod 2" xfId="909" xr:uid="{00000000-0005-0000-0000-0000C4030000}"/>
    <cellStyle name="Izhod 2 2" xfId="910" xr:uid="{00000000-0005-0000-0000-0000C5030000}"/>
    <cellStyle name="Izhod 2 2 2" xfId="911" xr:uid="{00000000-0005-0000-0000-0000C6030000}"/>
    <cellStyle name="Izhod 2 3" xfId="912" xr:uid="{00000000-0005-0000-0000-0000C7030000}"/>
    <cellStyle name="Izhod 3" xfId="913" xr:uid="{00000000-0005-0000-0000-0000C8030000}"/>
    <cellStyle name="Izhod 3 2" xfId="914" xr:uid="{00000000-0005-0000-0000-0000C9030000}"/>
    <cellStyle name="Izhod 4" xfId="915" xr:uid="{00000000-0005-0000-0000-0000CA030000}"/>
    <cellStyle name="Izhod 4 2" xfId="916" xr:uid="{00000000-0005-0000-0000-0000CB030000}"/>
    <cellStyle name="kolona A" xfId="917" xr:uid="{00000000-0005-0000-0000-0000CC030000}"/>
    <cellStyle name="kolona A 2" xfId="918" xr:uid="{00000000-0005-0000-0000-0000CD030000}"/>
    <cellStyle name="kolona B" xfId="919" xr:uid="{00000000-0005-0000-0000-0000CE030000}"/>
    <cellStyle name="kolona B 2" xfId="920" xr:uid="{00000000-0005-0000-0000-0000CF030000}"/>
    <cellStyle name="kolona C" xfId="921" xr:uid="{00000000-0005-0000-0000-0000D0030000}"/>
    <cellStyle name="kolona C 2" xfId="922" xr:uid="{00000000-0005-0000-0000-0000D1030000}"/>
    <cellStyle name="kolona E" xfId="923" xr:uid="{00000000-0005-0000-0000-0000D2030000}"/>
    <cellStyle name="kolona E 2" xfId="924" xr:uid="{00000000-0005-0000-0000-0000D3030000}"/>
    <cellStyle name="kolona F" xfId="925" xr:uid="{00000000-0005-0000-0000-0000D4030000}"/>
    <cellStyle name="kolona F 2" xfId="926" xr:uid="{00000000-0005-0000-0000-0000D5030000}"/>
    <cellStyle name="kolona G" xfId="927" xr:uid="{00000000-0005-0000-0000-0000D6030000}"/>
    <cellStyle name="kolona G 2" xfId="928" xr:uid="{00000000-0005-0000-0000-0000D7030000}"/>
    <cellStyle name="kolona H" xfId="929" xr:uid="{00000000-0005-0000-0000-0000D8030000}"/>
    <cellStyle name="kolona H 2" xfId="930" xr:uid="{00000000-0005-0000-0000-0000D9030000}"/>
    <cellStyle name="Komma0" xfId="931" xr:uid="{00000000-0005-0000-0000-0000DA030000}"/>
    <cellStyle name="Komma0 2" xfId="932" xr:uid="{00000000-0005-0000-0000-0000DB030000}"/>
    <cellStyle name="Komma0 2 2" xfId="933" xr:uid="{00000000-0005-0000-0000-0000DC030000}"/>
    <cellStyle name="Komma0 2 2 2" xfId="934" xr:uid="{00000000-0005-0000-0000-0000DD030000}"/>
    <cellStyle name="Komma0 2 2 3" xfId="935" xr:uid="{00000000-0005-0000-0000-0000DE030000}"/>
    <cellStyle name="Komma0 2 3" xfId="936" xr:uid="{00000000-0005-0000-0000-0000DF030000}"/>
    <cellStyle name="Komma0 2 4" xfId="937" xr:uid="{00000000-0005-0000-0000-0000E0030000}"/>
    <cellStyle name="Komma0 3" xfId="938" xr:uid="{00000000-0005-0000-0000-0000E1030000}"/>
    <cellStyle name="Komma0 3 2" xfId="939" xr:uid="{00000000-0005-0000-0000-0000E2030000}"/>
    <cellStyle name="Komma0 3 2 2" xfId="940" xr:uid="{00000000-0005-0000-0000-0000E3030000}"/>
    <cellStyle name="Komma0 3 2 3" xfId="941" xr:uid="{00000000-0005-0000-0000-0000E4030000}"/>
    <cellStyle name="Komma0 3 3" xfId="942" xr:uid="{00000000-0005-0000-0000-0000E5030000}"/>
    <cellStyle name="Komma0 3 4" xfId="943" xr:uid="{00000000-0005-0000-0000-0000E6030000}"/>
    <cellStyle name="Komma0 4" xfId="944" xr:uid="{00000000-0005-0000-0000-0000E7030000}"/>
    <cellStyle name="Komma0 4 2" xfId="945" xr:uid="{00000000-0005-0000-0000-0000E8030000}"/>
    <cellStyle name="Komma0 4 2 2" xfId="946" xr:uid="{00000000-0005-0000-0000-0000E9030000}"/>
    <cellStyle name="Komma0 4 2 2 2" xfId="947" xr:uid="{00000000-0005-0000-0000-0000EA030000}"/>
    <cellStyle name="Komma0 4 2 2 3" xfId="948" xr:uid="{00000000-0005-0000-0000-0000EB030000}"/>
    <cellStyle name="Komma0 4 2 3" xfId="949" xr:uid="{00000000-0005-0000-0000-0000EC030000}"/>
    <cellStyle name="Komma0 4 2 4" xfId="950" xr:uid="{00000000-0005-0000-0000-0000ED030000}"/>
    <cellStyle name="Komma0 4 3" xfId="951" xr:uid="{00000000-0005-0000-0000-0000EE030000}"/>
    <cellStyle name="Komma0 4 4" xfId="952" xr:uid="{00000000-0005-0000-0000-0000EF030000}"/>
    <cellStyle name="Komma0 5" xfId="953" xr:uid="{00000000-0005-0000-0000-0000F0030000}"/>
    <cellStyle name="Komma0 6" xfId="954" xr:uid="{00000000-0005-0000-0000-0000F1030000}"/>
    <cellStyle name="Komma0 6 2" xfId="955" xr:uid="{00000000-0005-0000-0000-0000F2030000}"/>
    <cellStyle name="Komma0_List1" xfId="956" xr:uid="{00000000-0005-0000-0000-0000F3030000}"/>
    <cellStyle name="Linked Cell" xfId="957" xr:uid="{00000000-0005-0000-0000-0000F4030000}"/>
    <cellStyle name="Linked Cell 2" xfId="958" xr:uid="{00000000-0005-0000-0000-0000F5030000}"/>
    <cellStyle name="Linked Cell 2 2" xfId="959" xr:uid="{00000000-0005-0000-0000-0000F6030000}"/>
    <cellStyle name="Linked Cell 2 3" xfId="960" xr:uid="{00000000-0005-0000-0000-0000F7030000}"/>
    <cellStyle name="Linked Cell 2 3 2" xfId="961" xr:uid="{00000000-0005-0000-0000-0000F8030000}"/>
    <cellStyle name="Linked Cell 2 3 3" xfId="962" xr:uid="{00000000-0005-0000-0000-0000F9030000}"/>
    <cellStyle name="Linked Cell 2 4" xfId="963" xr:uid="{00000000-0005-0000-0000-0000FA030000}"/>
    <cellStyle name="Linked Cell 2 4 2" xfId="964" xr:uid="{00000000-0005-0000-0000-0000FB030000}"/>
    <cellStyle name="Linked Cell 2 5" xfId="965" xr:uid="{00000000-0005-0000-0000-0000FC030000}"/>
    <cellStyle name="Linked Cell 3" xfId="966" xr:uid="{00000000-0005-0000-0000-0000FD030000}"/>
    <cellStyle name="Linked Cell 3 2" xfId="967" xr:uid="{00000000-0005-0000-0000-0000FE030000}"/>
    <cellStyle name="Linked Cell 4" xfId="968" xr:uid="{00000000-0005-0000-0000-0000FF030000}"/>
    <cellStyle name="Linked Cell 4 2" xfId="969" xr:uid="{00000000-0005-0000-0000-000000040000}"/>
    <cellStyle name="Linked Cell 5" xfId="970" xr:uid="{00000000-0005-0000-0000-000001040000}"/>
    <cellStyle name="Linked Cell 5 2" xfId="971" xr:uid="{00000000-0005-0000-0000-000002040000}"/>
    <cellStyle name="Linked Cell 6" xfId="972" xr:uid="{00000000-0005-0000-0000-000003040000}"/>
    <cellStyle name="Naslov 1 1" xfId="973" xr:uid="{00000000-0005-0000-0000-000004040000}"/>
    <cellStyle name="Naslov 1 1 2" xfId="974" xr:uid="{00000000-0005-0000-0000-000005040000}"/>
    <cellStyle name="Naslov 1 2" xfId="975" xr:uid="{00000000-0005-0000-0000-000006040000}"/>
    <cellStyle name="Naslov 1 2 2" xfId="976" xr:uid="{00000000-0005-0000-0000-000007040000}"/>
    <cellStyle name="Naslov 1 2 2 2" xfId="977" xr:uid="{00000000-0005-0000-0000-000008040000}"/>
    <cellStyle name="Naslov 1 2 3" xfId="978" xr:uid="{00000000-0005-0000-0000-000009040000}"/>
    <cellStyle name="Naslov 1 3" xfId="979" xr:uid="{00000000-0005-0000-0000-00000A040000}"/>
    <cellStyle name="Naslov 1 3 2" xfId="980" xr:uid="{00000000-0005-0000-0000-00000B040000}"/>
    <cellStyle name="Naslov 1 4" xfId="981" xr:uid="{00000000-0005-0000-0000-00000C040000}"/>
    <cellStyle name="Naslov 1 4 2" xfId="982" xr:uid="{00000000-0005-0000-0000-00000D040000}"/>
    <cellStyle name="Naslov 1 5" xfId="983" xr:uid="{00000000-0005-0000-0000-00000E040000}"/>
    <cellStyle name="Naslov 2 2" xfId="984" xr:uid="{00000000-0005-0000-0000-00000F040000}"/>
    <cellStyle name="Naslov 2 2 2" xfId="985" xr:uid="{00000000-0005-0000-0000-000010040000}"/>
    <cellStyle name="Naslov 2 2 2 2" xfId="986" xr:uid="{00000000-0005-0000-0000-000011040000}"/>
    <cellStyle name="Naslov 2 2 3" xfId="987" xr:uid="{00000000-0005-0000-0000-000012040000}"/>
    <cellStyle name="Naslov 2 3" xfId="988" xr:uid="{00000000-0005-0000-0000-000013040000}"/>
    <cellStyle name="Naslov 2 3 2" xfId="989" xr:uid="{00000000-0005-0000-0000-000014040000}"/>
    <cellStyle name="Naslov 2 4" xfId="990" xr:uid="{00000000-0005-0000-0000-000015040000}"/>
    <cellStyle name="Naslov 2 4 2" xfId="991" xr:uid="{00000000-0005-0000-0000-000016040000}"/>
    <cellStyle name="Naslov 2 5" xfId="992" xr:uid="{00000000-0005-0000-0000-000017040000}"/>
    <cellStyle name="Naslov 3 2" xfId="993" xr:uid="{00000000-0005-0000-0000-000018040000}"/>
    <cellStyle name="Naslov 3 2 2" xfId="994" xr:uid="{00000000-0005-0000-0000-000019040000}"/>
    <cellStyle name="Naslov 3 2 2 2" xfId="995" xr:uid="{00000000-0005-0000-0000-00001A040000}"/>
    <cellStyle name="Naslov 3 2 3" xfId="996" xr:uid="{00000000-0005-0000-0000-00001B040000}"/>
    <cellStyle name="Naslov 3 3" xfId="997" xr:uid="{00000000-0005-0000-0000-00001C040000}"/>
    <cellStyle name="Naslov 3 3 2" xfId="998" xr:uid="{00000000-0005-0000-0000-00001D040000}"/>
    <cellStyle name="Naslov 3 4" xfId="999" xr:uid="{00000000-0005-0000-0000-00001E040000}"/>
    <cellStyle name="Naslov 3 4 2" xfId="1000" xr:uid="{00000000-0005-0000-0000-00001F040000}"/>
    <cellStyle name="Naslov 3 5" xfId="1001" xr:uid="{00000000-0005-0000-0000-000020040000}"/>
    <cellStyle name="Naslov 4 2" xfId="1002" xr:uid="{00000000-0005-0000-0000-000021040000}"/>
    <cellStyle name="Naslov 4 2 2" xfId="1003" xr:uid="{00000000-0005-0000-0000-000022040000}"/>
    <cellStyle name="Naslov 4 2 2 2" xfId="1004" xr:uid="{00000000-0005-0000-0000-000023040000}"/>
    <cellStyle name="Naslov 4 2 3" xfId="1005" xr:uid="{00000000-0005-0000-0000-000024040000}"/>
    <cellStyle name="Naslov 4 3" xfId="1006" xr:uid="{00000000-0005-0000-0000-000025040000}"/>
    <cellStyle name="Naslov 4 3 2" xfId="1007" xr:uid="{00000000-0005-0000-0000-000026040000}"/>
    <cellStyle name="Naslov 4 4" xfId="1008" xr:uid="{00000000-0005-0000-0000-000027040000}"/>
    <cellStyle name="Naslov 4 4 2" xfId="1009" xr:uid="{00000000-0005-0000-0000-000028040000}"/>
    <cellStyle name="Naslov 4 5" xfId="1010" xr:uid="{00000000-0005-0000-0000-000029040000}"/>
    <cellStyle name="Naslov 5" xfId="1011" xr:uid="{00000000-0005-0000-0000-00002A040000}"/>
    <cellStyle name="Naslov 5 2" xfId="1012" xr:uid="{00000000-0005-0000-0000-00002B040000}"/>
    <cellStyle name="Navadno" xfId="0" builtinId="0"/>
    <cellStyle name="Navadno 10" xfId="1013" xr:uid="{00000000-0005-0000-0000-00002C040000}"/>
    <cellStyle name="Navadno 10 2" xfId="1014" xr:uid="{00000000-0005-0000-0000-00002D040000}"/>
    <cellStyle name="Navadno 10 2 2" xfId="1015" xr:uid="{00000000-0005-0000-0000-00002E040000}"/>
    <cellStyle name="Navadno 10 2 2 2" xfId="1016" xr:uid="{00000000-0005-0000-0000-00002F040000}"/>
    <cellStyle name="Navadno 10 2 2 2 2" xfId="1017" xr:uid="{00000000-0005-0000-0000-000030040000}"/>
    <cellStyle name="Navadno 10 3" xfId="1018" xr:uid="{00000000-0005-0000-0000-000031040000}"/>
    <cellStyle name="Navadno 11" xfId="1019" xr:uid="{00000000-0005-0000-0000-000032040000}"/>
    <cellStyle name="Navadno 11 2" xfId="1020" xr:uid="{00000000-0005-0000-0000-000033040000}"/>
    <cellStyle name="Navadno 11 2 2" xfId="1021" xr:uid="{00000000-0005-0000-0000-000034040000}"/>
    <cellStyle name="Navadno 11 2 2 2" xfId="1022" xr:uid="{00000000-0005-0000-0000-000035040000}"/>
    <cellStyle name="Navadno 11 2 2 2 2" xfId="1023" xr:uid="{00000000-0005-0000-0000-000036040000}"/>
    <cellStyle name="Navadno 11 2 2 2 2 2" xfId="1024" xr:uid="{00000000-0005-0000-0000-000037040000}"/>
    <cellStyle name="Navadno 11 2 2 2 2 2 2" xfId="1025" xr:uid="{00000000-0005-0000-0000-000038040000}"/>
    <cellStyle name="Navadno 11 2 2 3" xfId="1026" xr:uid="{00000000-0005-0000-0000-000039040000}"/>
    <cellStyle name="Navadno 11 2 2 3 2" xfId="1027" xr:uid="{00000000-0005-0000-0000-00003A040000}"/>
    <cellStyle name="Navadno 11 2 2 3 2 2" xfId="1028" xr:uid="{00000000-0005-0000-0000-00003B040000}"/>
    <cellStyle name="Navadno 11 2 3" xfId="1029" xr:uid="{00000000-0005-0000-0000-00003C040000}"/>
    <cellStyle name="Navadno 11 2 3 2" xfId="1030" xr:uid="{00000000-0005-0000-0000-00003D040000}"/>
    <cellStyle name="Navadno 11 2 3 2 2" xfId="1031" xr:uid="{00000000-0005-0000-0000-00003E040000}"/>
    <cellStyle name="Navadno 11 3" xfId="1032" xr:uid="{00000000-0005-0000-0000-00003F040000}"/>
    <cellStyle name="Navadno 11 3 2" xfId="1033" xr:uid="{00000000-0005-0000-0000-000040040000}"/>
    <cellStyle name="Navadno 11 3 2 2" xfId="1034" xr:uid="{00000000-0005-0000-0000-000041040000}"/>
    <cellStyle name="Navadno 11 3 2 2 2" xfId="1035" xr:uid="{00000000-0005-0000-0000-000042040000}"/>
    <cellStyle name="Navadno 11 4" xfId="1036" xr:uid="{00000000-0005-0000-0000-000043040000}"/>
    <cellStyle name="Navadno 11 4 2" xfId="1037" xr:uid="{00000000-0005-0000-0000-000044040000}"/>
    <cellStyle name="Navadno 11 5" xfId="1038" xr:uid="{00000000-0005-0000-0000-000045040000}"/>
    <cellStyle name="Navadno 11 5 2" xfId="1039" xr:uid="{00000000-0005-0000-0000-000046040000}"/>
    <cellStyle name="Navadno 12" xfId="1040" xr:uid="{00000000-0005-0000-0000-000047040000}"/>
    <cellStyle name="Navadno 12 2" xfId="1041" xr:uid="{00000000-0005-0000-0000-000048040000}"/>
    <cellStyle name="Navadno 13" xfId="1042" xr:uid="{00000000-0005-0000-0000-000049040000}"/>
    <cellStyle name="Navadno 13 2" xfId="1043" xr:uid="{00000000-0005-0000-0000-00004A040000}"/>
    <cellStyle name="Navadno 13 2 2" xfId="1044" xr:uid="{00000000-0005-0000-0000-00004B040000}"/>
    <cellStyle name="Navadno 13 2 2 2" xfId="1045" xr:uid="{00000000-0005-0000-0000-00004C040000}"/>
    <cellStyle name="Navadno 13 2 2 2 2" xfId="1046" xr:uid="{00000000-0005-0000-0000-00004D040000}"/>
    <cellStyle name="Navadno 13 3" xfId="1047" xr:uid="{00000000-0005-0000-0000-00004E040000}"/>
    <cellStyle name="Navadno 13 3 2" xfId="1048" xr:uid="{00000000-0005-0000-0000-00004F040000}"/>
    <cellStyle name="Navadno 13 3 2 2" xfId="1049" xr:uid="{00000000-0005-0000-0000-000050040000}"/>
    <cellStyle name="Navadno 14" xfId="1050" xr:uid="{00000000-0005-0000-0000-000051040000}"/>
    <cellStyle name="Navadno 14 2" xfId="1051" xr:uid="{00000000-0005-0000-0000-000052040000}"/>
    <cellStyle name="Navadno 14 2 2" xfId="1052" xr:uid="{00000000-0005-0000-0000-000053040000}"/>
    <cellStyle name="Navadno 14 2 2 2" xfId="1053" xr:uid="{00000000-0005-0000-0000-000054040000}"/>
    <cellStyle name="Navadno 14 2 2 2 2" xfId="1054" xr:uid="{00000000-0005-0000-0000-000055040000}"/>
    <cellStyle name="Navadno 14 2 2 2 2 2" xfId="1055" xr:uid="{00000000-0005-0000-0000-000056040000}"/>
    <cellStyle name="Navadno 14 2 3" xfId="1056" xr:uid="{00000000-0005-0000-0000-000057040000}"/>
    <cellStyle name="Navadno 14 2 3 2" xfId="1057" xr:uid="{00000000-0005-0000-0000-000058040000}"/>
    <cellStyle name="Navadno 14 2 3 2 2" xfId="1058" xr:uid="{00000000-0005-0000-0000-000059040000}"/>
    <cellStyle name="Navadno 14 3" xfId="1059" xr:uid="{00000000-0005-0000-0000-00005A040000}"/>
    <cellStyle name="Navadno 14 3 2" xfId="1060" xr:uid="{00000000-0005-0000-0000-00005B040000}"/>
    <cellStyle name="Navadno 14 3 2 2" xfId="1061" xr:uid="{00000000-0005-0000-0000-00005C040000}"/>
    <cellStyle name="Navadno 14 3 2 2 2" xfId="1062" xr:uid="{00000000-0005-0000-0000-00005D040000}"/>
    <cellStyle name="Navadno 14 4" xfId="1063" xr:uid="{00000000-0005-0000-0000-00005E040000}"/>
    <cellStyle name="Navadno 14 4 2" xfId="1064" xr:uid="{00000000-0005-0000-0000-00005F040000}"/>
    <cellStyle name="Navadno 14 4 2 2" xfId="1065" xr:uid="{00000000-0005-0000-0000-000060040000}"/>
    <cellStyle name="Navadno 15" xfId="1066" xr:uid="{00000000-0005-0000-0000-000061040000}"/>
    <cellStyle name="Navadno 15 2" xfId="1067" xr:uid="{00000000-0005-0000-0000-000062040000}"/>
    <cellStyle name="Navadno 15 2 2" xfId="1068" xr:uid="{00000000-0005-0000-0000-000063040000}"/>
    <cellStyle name="Navadno 15 2 2 2" xfId="1069" xr:uid="{00000000-0005-0000-0000-000064040000}"/>
    <cellStyle name="Navadno 15 2 2 2 2" xfId="1070" xr:uid="{00000000-0005-0000-0000-000065040000}"/>
    <cellStyle name="Navadno 15 2 2 2 2 2" xfId="1071" xr:uid="{00000000-0005-0000-0000-000066040000}"/>
    <cellStyle name="Navadno 15 2 3" xfId="1072" xr:uid="{00000000-0005-0000-0000-000067040000}"/>
    <cellStyle name="Navadno 15 2 3 2" xfId="1073" xr:uid="{00000000-0005-0000-0000-000068040000}"/>
    <cellStyle name="Navadno 15 2 3 2 2" xfId="1074" xr:uid="{00000000-0005-0000-0000-000069040000}"/>
    <cellStyle name="Navadno 15 3" xfId="1075" xr:uid="{00000000-0005-0000-0000-00006A040000}"/>
    <cellStyle name="Navadno 15 3 2" xfId="1076" xr:uid="{00000000-0005-0000-0000-00006B040000}"/>
    <cellStyle name="Navadno 15 3 2 2" xfId="1077" xr:uid="{00000000-0005-0000-0000-00006C040000}"/>
    <cellStyle name="Navadno 15 3 2 2 2" xfId="1078" xr:uid="{00000000-0005-0000-0000-00006D040000}"/>
    <cellStyle name="Navadno 15 4" xfId="1079" xr:uid="{00000000-0005-0000-0000-00006E040000}"/>
    <cellStyle name="Navadno 15 4 2" xfId="1080" xr:uid="{00000000-0005-0000-0000-00006F040000}"/>
    <cellStyle name="Navadno 15 4 2 2" xfId="1081" xr:uid="{00000000-0005-0000-0000-000070040000}"/>
    <cellStyle name="Navadno 16" xfId="1082" xr:uid="{00000000-0005-0000-0000-000071040000}"/>
    <cellStyle name="Navadno 16 2" xfId="1083" xr:uid="{00000000-0005-0000-0000-000072040000}"/>
    <cellStyle name="Navadno 16 2 2" xfId="1084" xr:uid="{00000000-0005-0000-0000-000073040000}"/>
    <cellStyle name="Navadno 16 2 2 2" xfId="1085" xr:uid="{00000000-0005-0000-0000-000074040000}"/>
    <cellStyle name="Navadno 16 2 2 2 2" xfId="1086" xr:uid="{00000000-0005-0000-0000-000075040000}"/>
    <cellStyle name="Navadno 16 2 2 2 2 2" xfId="1087" xr:uid="{00000000-0005-0000-0000-000076040000}"/>
    <cellStyle name="Navadno 16 2 3" xfId="1088" xr:uid="{00000000-0005-0000-0000-000077040000}"/>
    <cellStyle name="Navadno 16 2 3 2" xfId="1089" xr:uid="{00000000-0005-0000-0000-000078040000}"/>
    <cellStyle name="Navadno 16 2 3 2 2" xfId="1090" xr:uid="{00000000-0005-0000-0000-000079040000}"/>
    <cellStyle name="Navadno 16 3" xfId="1091" xr:uid="{00000000-0005-0000-0000-00007A040000}"/>
    <cellStyle name="Navadno 16 3 2" xfId="1092" xr:uid="{00000000-0005-0000-0000-00007B040000}"/>
    <cellStyle name="Navadno 16 3 2 2" xfId="1093" xr:uid="{00000000-0005-0000-0000-00007C040000}"/>
    <cellStyle name="Navadno 16 3 2 2 2" xfId="1094" xr:uid="{00000000-0005-0000-0000-00007D040000}"/>
    <cellStyle name="Navadno 16 4" xfId="1095" xr:uid="{00000000-0005-0000-0000-00007E040000}"/>
    <cellStyle name="Navadno 16 4 2" xfId="1096" xr:uid="{00000000-0005-0000-0000-00007F040000}"/>
    <cellStyle name="Navadno 16 4 2 2" xfId="1097" xr:uid="{00000000-0005-0000-0000-000080040000}"/>
    <cellStyle name="Navadno 17" xfId="1098" xr:uid="{00000000-0005-0000-0000-000081040000}"/>
    <cellStyle name="Navadno 17 2" xfId="1099" xr:uid="{00000000-0005-0000-0000-000082040000}"/>
    <cellStyle name="Navadno 17 2 2" xfId="1100" xr:uid="{00000000-0005-0000-0000-000083040000}"/>
    <cellStyle name="Navadno 17 2 2 2" xfId="1101" xr:uid="{00000000-0005-0000-0000-000084040000}"/>
    <cellStyle name="Navadno 17 2 2 2 2" xfId="1102" xr:uid="{00000000-0005-0000-0000-000085040000}"/>
    <cellStyle name="Navadno 17 2 2 2 2 2" xfId="1103" xr:uid="{00000000-0005-0000-0000-000086040000}"/>
    <cellStyle name="Navadno 17 2 3" xfId="1104" xr:uid="{00000000-0005-0000-0000-000087040000}"/>
    <cellStyle name="Navadno 17 2 3 2" xfId="1105" xr:uid="{00000000-0005-0000-0000-000088040000}"/>
    <cellStyle name="Navadno 17 2 3 2 2" xfId="1106" xr:uid="{00000000-0005-0000-0000-000089040000}"/>
    <cellStyle name="Navadno 17 3" xfId="1107" xr:uid="{00000000-0005-0000-0000-00008A040000}"/>
    <cellStyle name="Navadno 17 3 2" xfId="1108" xr:uid="{00000000-0005-0000-0000-00008B040000}"/>
    <cellStyle name="Navadno 17 3 2 2" xfId="1109" xr:uid="{00000000-0005-0000-0000-00008C040000}"/>
    <cellStyle name="Navadno 17 3 2 2 2" xfId="1110" xr:uid="{00000000-0005-0000-0000-00008D040000}"/>
    <cellStyle name="Navadno 17 4" xfId="1111" xr:uid="{00000000-0005-0000-0000-00008E040000}"/>
    <cellStyle name="Navadno 17 4 2" xfId="1112" xr:uid="{00000000-0005-0000-0000-00008F040000}"/>
    <cellStyle name="Navadno 17 4 2 2" xfId="1113" xr:uid="{00000000-0005-0000-0000-000090040000}"/>
    <cellStyle name="Navadno 18" xfId="1114" xr:uid="{00000000-0005-0000-0000-000091040000}"/>
    <cellStyle name="Navadno 18 2" xfId="1115" xr:uid="{00000000-0005-0000-0000-000092040000}"/>
    <cellStyle name="Navadno 18 2 2" xfId="1116" xr:uid="{00000000-0005-0000-0000-000093040000}"/>
    <cellStyle name="Navadno 18 2 2 2" xfId="1117" xr:uid="{00000000-0005-0000-0000-000094040000}"/>
    <cellStyle name="Navadno 18 2 2 2 2" xfId="1118" xr:uid="{00000000-0005-0000-0000-000095040000}"/>
    <cellStyle name="Navadno 18 2 2 2 2 2" xfId="1119" xr:uid="{00000000-0005-0000-0000-000096040000}"/>
    <cellStyle name="Navadno 18 2 3" xfId="1120" xr:uid="{00000000-0005-0000-0000-000097040000}"/>
    <cellStyle name="Navadno 18 2 3 2" xfId="1121" xr:uid="{00000000-0005-0000-0000-000098040000}"/>
    <cellStyle name="Navadno 18 2 3 2 2" xfId="1122" xr:uid="{00000000-0005-0000-0000-000099040000}"/>
    <cellStyle name="Navadno 18 3" xfId="1123" xr:uid="{00000000-0005-0000-0000-00009A040000}"/>
    <cellStyle name="Navadno 18 3 2" xfId="1124" xr:uid="{00000000-0005-0000-0000-00009B040000}"/>
    <cellStyle name="Navadno 18 3 2 2" xfId="1125" xr:uid="{00000000-0005-0000-0000-00009C040000}"/>
    <cellStyle name="Navadno 18 3 2 2 2" xfId="1126" xr:uid="{00000000-0005-0000-0000-00009D040000}"/>
    <cellStyle name="Navadno 18 4" xfId="1127" xr:uid="{00000000-0005-0000-0000-00009E040000}"/>
    <cellStyle name="Navadno 18 4 2" xfId="1128" xr:uid="{00000000-0005-0000-0000-00009F040000}"/>
    <cellStyle name="Navadno 18 4 2 2" xfId="1129" xr:uid="{00000000-0005-0000-0000-0000A0040000}"/>
    <cellStyle name="Navadno 19" xfId="1130" xr:uid="{00000000-0005-0000-0000-0000A1040000}"/>
    <cellStyle name="Navadno 19 2" xfId="1131" xr:uid="{00000000-0005-0000-0000-0000A2040000}"/>
    <cellStyle name="Navadno 19 2 2" xfId="1132" xr:uid="{00000000-0005-0000-0000-0000A3040000}"/>
    <cellStyle name="Navadno 19 2 2 2" xfId="1133" xr:uid="{00000000-0005-0000-0000-0000A4040000}"/>
    <cellStyle name="Navadno 2" xfId="1" xr:uid="{00000000-0005-0000-0000-0000A5040000}"/>
    <cellStyle name="Navadno 2 2" xfId="1134" xr:uid="{00000000-0005-0000-0000-0000A6040000}"/>
    <cellStyle name="Navadno 2 2 2" xfId="1135" xr:uid="{00000000-0005-0000-0000-0000A7040000}"/>
    <cellStyle name="Navadno 2 2 2 2" xfId="1136" xr:uid="{00000000-0005-0000-0000-0000A8040000}"/>
    <cellStyle name="Navadno 2 2 2 2 2" xfId="1137" xr:uid="{00000000-0005-0000-0000-0000A9040000}"/>
    <cellStyle name="Navadno 2 2 2 2 2 2" xfId="1138" xr:uid="{00000000-0005-0000-0000-0000AA040000}"/>
    <cellStyle name="Navadno 2 2 2 2 2 2 2" xfId="1139" xr:uid="{00000000-0005-0000-0000-0000AB040000}"/>
    <cellStyle name="Navadno 2 2 2 3" xfId="1140" xr:uid="{00000000-0005-0000-0000-0000AC040000}"/>
    <cellStyle name="Navadno 2 2 2 3 2" xfId="1141" xr:uid="{00000000-0005-0000-0000-0000AD040000}"/>
    <cellStyle name="Navadno 2 2 2 3 2 2" xfId="1142" xr:uid="{00000000-0005-0000-0000-0000AE040000}"/>
    <cellStyle name="Navadno 2 2 3" xfId="1143" xr:uid="{00000000-0005-0000-0000-0000AF040000}"/>
    <cellStyle name="Navadno 2 2 3 2" xfId="1144" xr:uid="{00000000-0005-0000-0000-0000B0040000}"/>
    <cellStyle name="Navadno 2 2 3 2 2" xfId="1145" xr:uid="{00000000-0005-0000-0000-0000B1040000}"/>
    <cellStyle name="Navadno 2 2 3 2 2 2" xfId="1146" xr:uid="{00000000-0005-0000-0000-0000B2040000}"/>
    <cellStyle name="Navadno 2 2 3 2 2 2 2" xfId="1147" xr:uid="{00000000-0005-0000-0000-0000B3040000}"/>
    <cellStyle name="Navadno 2 2 3 3" xfId="1148" xr:uid="{00000000-0005-0000-0000-0000B4040000}"/>
    <cellStyle name="Navadno 2 2 3 3 2" xfId="1149" xr:uid="{00000000-0005-0000-0000-0000B5040000}"/>
    <cellStyle name="Navadno 2 2 3 3 2 2" xfId="1150" xr:uid="{00000000-0005-0000-0000-0000B6040000}"/>
    <cellStyle name="Navadno 2 2 4" xfId="1151" xr:uid="{00000000-0005-0000-0000-0000B7040000}"/>
    <cellStyle name="Navadno 2 2 4 2" xfId="1152" xr:uid="{00000000-0005-0000-0000-0000B8040000}"/>
    <cellStyle name="Navadno 2 2 4 2 2" xfId="1153" xr:uid="{00000000-0005-0000-0000-0000B9040000}"/>
    <cellStyle name="Navadno 2 2 4 2 2 2" xfId="1154" xr:uid="{00000000-0005-0000-0000-0000BA040000}"/>
    <cellStyle name="Navadno 2 2 4 2 2 2 2" xfId="1155" xr:uid="{00000000-0005-0000-0000-0000BB040000}"/>
    <cellStyle name="Navadno 2 2 4 3" xfId="1156" xr:uid="{00000000-0005-0000-0000-0000BC040000}"/>
    <cellStyle name="Navadno 2 2 4 3 2" xfId="1157" xr:uid="{00000000-0005-0000-0000-0000BD040000}"/>
    <cellStyle name="Navadno 2 2 4 3 2 2" xfId="1158" xr:uid="{00000000-0005-0000-0000-0000BE040000}"/>
    <cellStyle name="Navadno 2 2 5" xfId="1159" xr:uid="{00000000-0005-0000-0000-0000BF040000}"/>
    <cellStyle name="Navadno 2 2 5 2" xfId="1160" xr:uid="{00000000-0005-0000-0000-0000C0040000}"/>
    <cellStyle name="Navadno 2 2 5 2 2" xfId="1161" xr:uid="{00000000-0005-0000-0000-0000C1040000}"/>
    <cellStyle name="Navadno 2 2 5 2 2 2" xfId="1162" xr:uid="{00000000-0005-0000-0000-0000C2040000}"/>
    <cellStyle name="Navadno 2 2 6" xfId="1163" xr:uid="{00000000-0005-0000-0000-0000C3040000}"/>
    <cellStyle name="Navadno 2 2 6 2" xfId="1164" xr:uid="{00000000-0005-0000-0000-0000C4040000}"/>
    <cellStyle name="Navadno 2 2 7" xfId="1165" xr:uid="{00000000-0005-0000-0000-0000C5040000}"/>
    <cellStyle name="Navadno 2 2 7 2" xfId="1166" xr:uid="{00000000-0005-0000-0000-0000C6040000}"/>
    <cellStyle name="Navadno 2 2 7 2 2" xfId="1167" xr:uid="{00000000-0005-0000-0000-0000C7040000}"/>
    <cellStyle name="Navadno 2 3" xfId="1168" xr:uid="{00000000-0005-0000-0000-0000C8040000}"/>
    <cellStyle name="Navadno 2 3 2" xfId="1169" xr:uid="{00000000-0005-0000-0000-0000C9040000}"/>
    <cellStyle name="Navadno 2 3 2 2" xfId="1170" xr:uid="{00000000-0005-0000-0000-0000CA040000}"/>
    <cellStyle name="Navadno 2 3 2 2 2" xfId="1171" xr:uid="{00000000-0005-0000-0000-0000CB040000}"/>
    <cellStyle name="Navadno 2 3 2 2 2 2" xfId="1172" xr:uid="{00000000-0005-0000-0000-0000CC040000}"/>
    <cellStyle name="Navadno 2 3 2 2 2 2 2" xfId="1173" xr:uid="{00000000-0005-0000-0000-0000CD040000}"/>
    <cellStyle name="Navadno 2 3 2 3" xfId="1174" xr:uid="{00000000-0005-0000-0000-0000CE040000}"/>
    <cellStyle name="Navadno 2 3 2 3 2" xfId="1175" xr:uid="{00000000-0005-0000-0000-0000CF040000}"/>
    <cellStyle name="Navadno 2 3 2 3 2 2" xfId="1176" xr:uid="{00000000-0005-0000-0000-0000D0040000}"/>
    <cellStyle name="Navadno 2 3 3" xfId="1177" xr:uid="{00000000-0005-0000-0000-0000D1040000}"/>
    <cellStyle name="Navadno 2 4" xfId="1178" xr:uid="{00000000-0005-0000-0000-0000D2040000}"/>
    <cellStyle name="Navadno 2 4 2" xfId="1179" xr:uid="{00000000-0005-0000-0000-0000D3040000}"/>
    <cellStyle name="Navadno 2 4 2 2" xfId="1180" xr:uid="{00000000-0005-0000-0000-0000D4040000}"/>
    <cellStyle name="Navadno 2 4 2 2 2" xfId="1181" xr:uid="{00000000-0005-0000-0000-0000D5040000}"/>
    <cellStyle name="Navadno 2 4 2 2 2 2" xfId="1182" xr:uid="{00000000-0005-0000-0000-0000D6040000}"/>
    <cellStyle name="Navadno 2 4 3" xfId="1183" xr:uid="{00000000-0005-0000-0000-0000D7040000}"/>
    <cellStyle name="Navadno 2 4 3 2" xfId="1184" xr:uid="{00000000-0005-0000-0000-0000D8040000}"/>
    <cellStyle name="Navadno 2 4 3 2 2" xfId="1185" xr:uid="{00000000-0005-0000-0000-0000D9040000}"/>
    <cellStyle name="Navadno 2 5" xfId="1186" xr:uid="{00000000-0005-0000-0000-0000DA040000}"/>
    <cellStyle name="Navadno 2 5 2" xfId="1187" xr:uid="{00000000-0005-0000-0000-0000DB040000}"/>
    <cellStyle name="Navadno 2 6" xfId="1188" xr:uid="{00000000-0005-0000-0000-0000DC040000}"/>
    <cellStyle name="Navadno 2 6 2" xfId="1189" xr:uid="{00000000-0005-0000-0000-0000DD040000}"/>
    <cellStyle name="Navadno 2 6 2 2" xfId="1190" xr:uid="{00000000-0005-0000-0000-0000DE040000}"/>
    <cellStyle name="Navadno 2 6 2 2 2" xfId="1191" xr:uid="{00000000-0005-0000-0000-0000DF040000}"/>
    <cellStyle name="Navadno 2 7" xfId="1192" xr:uid="{00000000-0005-0000-0000-0000E0040000}"/>
    <cellStyle name="Navadno 2 7 2" xfId="1193" xr:uid="{00000000-0005-0000-0000-0000E1040000}"/>
    <cellStyle name="Navadno 2 8" xfId="1194" xr:uid="{00000000-0005-0000-0000-0000E2040000}"/>
    <cellStyle name="Navadno 2 8 2" xfId="1195" xr:uid="{00000000-0005-0000-0000-0000E3040000}"/>
    <cellStyle name="Navadno 2 8 2 2" xfId="1196" xr:uid="{00000000-0005-0000-0000-0000E4040000}"/>
    <cellStyle name="Navadno 20" xfId="1197" xr:uid="{00000000-0005-0000-0000-0000E5040000}"/>
    <cellStyle name="Navadno 20 2" xfId="1198" xr:uid="{00000000-0005-0000-0000-0000E6040000}"/>
    <cellStyle name="Navadno 20 2 2" xfId="1199" xr:uid="{00000000-0005-0000-0000-0000E7040000}"/>
    <cellStyle name="Navadno 20 2 2 2" xfId="1200" xr:uid="{00000000-0005-0000-0000-0000E8040000}"/>
    <cellStyle name="Navadno 20 3" xfId="1201" xr:uid="{00000000-0005-0000-0000-0000E9040000}"/>
    <cellStyle name="Navadno 20 3 2" xfId="1202" xr:uid="{00000000-0005-0000-0000-0000EA040000}"/>
    <cellStyle name="Navadno 21" xfId="1203" xr:uid="{00000000-0005-0000-0000-0000EB040000}"/>
    <cellStyle name="Navadno 21 2" xfId="1204" xr:uid="{00000000-0005-0000-0000-0000EC040000}"/>
    <cellStyle name="Navadno 22" xfId="1205" xr:uid="{00000000-0005-0000-0000-0000ED040000}"/>
    <cellStyle name="Navadno 22 2" xfId="1206" xr:uid="{00000000-0005-0000-0000-0000EE040000}"/>
    <cellStyle name="Navadno 22 2 2" xfId="1207" xr:uid="{00000000-0005-0000-0000-0000EF040000}"/>
    <cellStyle name="Navadno 3" xfId="2" xr:uid="{00000000-0005-0000-0000-0000F0040000}"/>
    <cellStyle name="Navadno 3 2" xfId="1208" xr:uid="{00000000-0005-0000-0000-0000F1040000}"/>
    <cellStyle name="Navadno 3 2 2" xfId="1209" xr:uid="{00000000-0005-0000-0000-0000F2040000}"/>
    <cellStyle name="Navadno 3 3" xfId="1210" xr:uid="{00000000-0005-0000-0000-0000F3040000}"/>
    <cellStyle name="Navadno 3 3 2" xfId="1211" xr:uid="{00000000-0005-0000-0000-0000F4040000}"/>
    <cellStyle name="Navadno 3 3 2 2" xfId="1212" xr:uid="{00000000-0005-0000-0000-0000F5040000}"/>
    <cellStyle name="Navadno 3 3 2 2 2" xfId="1213" xr:uid="{00000000-0005-0000-0000-0000F6040000}"/>
    <cellStyle name="Navadno 3 3 2 2 2 2" xfId="1214" xr:uid="{00000000-0005-0000-0000-0000F7040000}"/>
    <cellStyle name="Navadno 3 3 3" xfId="1215" xr:uid="{00000000-0005-0000-0000-0000F8040000}"/>
    <cellStyle name="Navadno 3 3 3 2" xfId="1216" xr:uid="{00000000-0005-0000-0000-0000F9040000}"/>
    <cellStyle name="Navadno 3 3 3 2 2" xfId="1217" xr:uid="{00000000-0005-0000-0000-0000FA040000}"/>
    <cellStyle name="Navadno 3 4" xfId="1218" xr:uid="{00000000-0005-0000-0000-0000FB040000}"/>
    <cellStyle name="Navadno 3 4 2" xfId="1219" xr:uid="{00000000-0005-0000-0000-0000FC040000}"/>
    <cellStyle name="Navadno 3 4 2 2" xfId="1220" xr:uid="{00000000-0005-0000-0000-0000FD040000}"/>
    <cellStyle name="Navadno 3 4 2 2 2" xfId="1221" xr:uid="{00000000-0005-0000-0000-0000FE040000}"/>
    <cellStyle name="Navadno 3 4 2 2 2 2" xfId="1222" xr:uid="{00000000-0005-0000-0000-0000FF040000}"/>
    <cellStyle name="Navadno 3 4 3" xfId="1223" xr:uid="{00000000-0005-0000-0000-000000050000}"/>
    <cellStyle name="Navadno 3 4 3 2" xfId="1224" xr:uid="{00000000-0005-0000-0000-000001050000}"/>
    <cellStyle name="Navadno 3 4 3 2 2" xfId="1225" xr:uid="{00000000-0005-0000-0000-000002050000}"/>
    <cellStyle name="Navadno 3 5" xfId="1226" xr:uid="{00000000-0005-0000-0000-000003050000}"/>
    <cellStyle name="Navadno 3 5 2" xfId="1227" xr:uid="{00000000-0005-0000-0000-000004050000}"/>
    <cellStyle name="Navadno 3 6" xfId="1228" xr:uid="{00000000-0005-0000-0000-000005050000}"/>
    <cellStyle name="Navadno 3 6 2" xfId="1229" xr:uid="{00000000-0005-0000-0000-000006050000}"/>
    <cellStyle name="Navadno 3 6 2 2" xfId="1230" xr:uid="{00000000-0005-0000-0000-000007050000}"/>
    <cellStyle name="Navadno 3 6 2 2 2" xfId="1231" xr:uid="{00000000-0005-0000-0000-000008050000}"/>
    <cellStyle name="Navadno 3 7" xfId="1232" xr:uid="{00000000-0005-0000-0000-000009050000}"/>
    <cellStyle name="Navadno 3 7 2" xfId="1233" xr:uid="{00000000-0005-0000-0000-00000A050000}"/>
    <cellStyle name="Navadno 3 8" xfId="1234" xr:uid="{00000000-0005-0000-0000-00000B050000}"/>
    <cellStyle name="Navadno 3 8 2" xfId="1235" xr:uid="{00000000-0005-0000-0000-00000C050000}"/>
    <cellStyle name="Navadno 3 8 2 2" xfId="1236" xr:uid="{00000000-0005-0000-0000-00000D050000}"/>
    <cellStyle name="Navadno 4" xfId="3" xr:uid="{00000000-0005-0000-0000-00000E050000}"/>
    <cellStyle name="Navadno 4 10" xfId="1237" xr:uid="{00000000-0005-0000-0000-00000F050000}"/>
    <cellStyle name="Navadno 4 10 2" xfId="1238" xr:uid="{00000000-0005-0000-0000-000010050000}"/>
    <cellStyle name="Navadno 4 11" xfId="1239" xr:uid="{00000000-0005-0000-0000-000011050000}"/>
    <cellStyle name="Navadno 4 11 2" xfId="1240" xr:uid="{00000000-0005-0000-0000-000012050000}"/>
    <cellStyle name="Navadno 4 11 2 2" xfId="1241" xr:uid="{00000000-0005-0000-0000-000013050000}"/>
    <cellStyle name="Navadno 4 2" xfId="1242" xr:uid="{00000000-0005-0000-0000-000014050000}"/>
    <cellStyle name="Navadno 4 2 2" xfId="1243" xr:uid="{00000000-0005-0000-0000-000015050000}"/>
    <cellStyle name="Navadno 4 2 2 2" xfId="1244" xr:uid="{00000000-0005-0000-0000-000016050000}"/>
    <cellStyle name="Navadno 4 2 2 2 2" xfId="1245" xr:uid="{00000000-0005-0000-0000-000017050000}"/>
    <cellStyle name="Navadno 4 2 2 3" xfId="1246" xr:uid="{00000000-0005-0000-0000-000018050000}"/>
    <cellStyle name="Navadno 4 2 3" xfId="1247" xr:uid="{00000000-0005-0000-0000-000019050000}"/>
    <cellStyle name="Navadno 4 2 3 2" xfId="1248" xr:uid="{00000000-0005-0000-0000-00001A050000}"/>
    <cellStyle name="Navadno 4 2 3 2 2" xfId="1249" xr:uid="{00000000-0005-0000-0000-00001B050000}"/>
    <cellStyle name="Navadno 4 2 3 3" xfId="1250" xr:uid="{00000000-0005-0000-0000-00001C050000}"/>
    <cellStyle name="Navadno 4 2 4" xfId="1251" xr:uid="{00000000-0005-0000-0000-00001D050000}"/>
    <cellStyle name="Navadno 4 2 4 2" xfId="1252" xr:uid="{00000000-0005-0000-0000-00001E050000}"/>
    <cellStyle name="Navadno 4 2 5" xfId="1253" xr:uid="{00000000-0005-0000-0000-00001F050000}"/>
    <cellStyle name="Navadno 4 3" xfId="1254" xr:uid="{00000000-0005-0000-0000-000020050000}"/>
    <cellStyle name="Navadno 4 3 2" xfId="1255" xr:uid="{00000000-0005-0000-0000-000021050000}"/>
    <cellStyle name="Navadno 4 3 2 2" xfId="1256" xr:uid="{00000000-0005-0000-0000-000022050000}"/>
    <cellStyle name="Navadno 4 3 2 2 2" xfId="1257" xr:uid="{00000000-0005-0000-0000-000023050000}"/>
    <cellStyle name="Navadno 4 3 2 3" xfId="1258" xr:uid="{00000000-0005-0000-0000-000024050000}"/>
    <cellStyle name="Navadno 4 3 3" xfId="1259" xr:uid="{00000000-0005-0000-0000-000025050000}"/>
    <cellStyle name="Navadno 4 3 3 2" xfId="1260" xr:uid="{00000000-0005-0000-0000-000026050000}"/>
    <cellStyle name="Navadno 4 3 3 2 2" xfId="1261" xr:uid="{00000000-0005-0000-0000-000027050000}"/>
    <cellStyle name="Navadno 4 3 3 3" xfId="1262" xr:uid="{00000000-0005-0000-0000-000028050000}"/>
    <cellStyle name="Navadno 4 3 4" xfId="1263" xr:uid="{00000000-0005-0000-0000-000029050000}"/>
    <cellStyle name="Navadno 4 3 4 2" xfId="1264" xr:uid="{00000000-0005-0000-0000-00002A050000}"/>
    <cellStyle name="Navadno 4 3 5" xfId="1265" xr:uid="{00000000-0005-0000-0000-00002B050000}"/>
    <cellStyle name="Navadno 4 4" xfId="1266" xr:uid="{00000000-0005-0000-0000-00002C050000}"/>
    <cellStyle name="Navadno 4 4 2" xfId="1267" xr:uid="{00000000-0005-0000-0000-00002D050000}"/>
    <cellStyle name="Navadno 4 4 2 2" xfId="1268" xr:uid="{00000000-0005-0000-0000-00002E050000}"/>
    <cellStyle name="Navadno 4 4 3" xfId="1269" xr:uid="{00000000-0005-0000-0000-00002F050000}"/>
    <cellStyle name="Navadno 4 5" xfId="1270" xr:uid="{00000000-0005-0000-0000-000030050000}"/>
    <cellStyle name="Navadno 4 5 2" xfId="1271" xr:uid="{00000000-0005-0000-0000-000031050000}"/>
    <cellStyle name="Navadno 4 5 2 2" xfId="1272" xr:uid="{00000000-0005-0000-0000-000032050000}"/>
    <cellStyle name="Navadno 4 5 3" xfId="1273" xr:uid="{00000000-0005-0000-0000-000033050000}"/>
    <cellStyle name="Navadno 4 6" xfId="1274" xr:uid="{00000000-0005-0000-0000-000034050000}"/>
    <cellStyle name="Navadno 4 6 2" xfId="1275" xr:uid="{00000000-0005-0000-0000-000035050000}"/>
    <cellStyle name="Navadno 4 7" xfId="1276" xr:uid="{00000000-0005-0000-0000-000036050000}"/>
    <cellStyle name="Navadno 4 7 2" xfId="1277" xr:uid="{00000000-0005-0000-0000-000037050000}"/>
    <cellStyle name="Navadno 4 7 2 2" xfId="1278" xr:uid="{00000000-0005-0000-0000-000038050000}"/>
    <cellStyle name="Navadno 4 7 2 2 2" xfId="1279" xr:uid="{00000000-0005-0000-0000-000039050000}"/>
    <cellStyle name="Navadno 4 7 2 2 2 2" xfId="1280" xr:uid="{00000000-0005-0000-0000-00003A050000}"/>
    <cellStyle name="Navadno 4 7 3" xfId="1281" xr:uid="{00000000-0005-0000-0000-00003B050000}"/>
    <cellStyle name="Navadno 4 7 3 2" xfId="1282" xr:uid="{00000000-0005-0000-0000-00003C050000}"/>
    <cellStyle name="Navadno 4 7 3 2 2" xfId="1283" xr:uid="{00000000-0005-0000-0000-00003D050000}"/>
    <cellStyle name="Navadno 4 8" xfId="1284" xr:uid="{00000000-0005-0000-0000-00003E050000}"/>
    <cellStyle name="Navadno 4 8 2" xfId="1285" xr:uid="{00000000-0005-0000-0000-00003F050000}"/>
    <cellStyle name="Navadno 4 9" xfId="1286" xr:uid="{00000000-0005-0000-0000-000040050000}"/>
    <cellStyle name="Navadno 4 9 2" xfId="1287" xr:uid="{00000000-0005-0000-0000-000041050000}"/>
    <cellStyle name="Navadno 4 9 2 2" xfId="1288" xr:uid="{00000000-0005-0000-0000-000042050000}"/>
    <cellStyle name="Navadno 4 9 2 2 2" xfId="1289" xr:uid="{00000000-0005-0000-0000-000043050000}"/>
    <cellStyle name="Navadno 5" xfId="7" xr:uid="{00000000-0005-0000-0000-000044050000}"/>
    <cellStyle name="Navadno 5 2" xfId="1290" xr:uid="{00000000-0005-0000-0000-000045050000}"/>
    <cellStyle name="Navadno 5 2 2" xfId="1291" xr:uid="{00000000-0005-0000-0000-000046050000}"/>
    <cellStyle name="Navadno 5 2 2 2" xfId="1292" xr:uid="{00000000-0005-0000-0000-000047050000}"/>
    <cellStyle name="Navadno 5 2 2 2 2" xfId="1293" xr:uid="{00000000-0005-0000-0000-000048050000}"/>
    <cellStyle name="Navadno 5 2 2 2 2 2" xfId="1294" xr:uid="{00000000-0005-0000-0000-000049050000}"/>
    <cellStyle name="Navadno 5 2 3" xfId="1295" xr:uid="{00000000-0005-0000-0000-00004A050000}"/>
    <cellStyle name="Navadno 5 2 3 2" xfId="1296" xr:uid="{00000000-0005-0000-0000-00004B050000}"/>
    <cellStyle name="Navadno 5 2 3 2 2" xfId="1297" xr:uid="{00000000-0005-0000-0000-00004C050000}"/>
    <cellStyle name="Navadno 5 3" xfId="1298" xr:uid="{00000000-0005-0000-0000-00004D050000}"/>
    <cellStyle name="Navadno 5 3 2" xfId="1299" xr:uid="{00000000-0005-0000-0000-00004E050000}"/>
    <cellStyle name="Navadno 5 3 2 2" xfId="1300" xr:uid="{00000000-0005-0000-0000-00004F050000}"/>
    <cellStyle name="Navadno 5 3 2 2 2" xfId="1301" xr:uid="{00000000-0005-0000-0000-000050050000}"/>
    <cellStyle name="Navadno 5 4" xfId="1302" xr:uid="{00000000-0005-0000-0000-000051050000}"/>
    <cellStyle name="Navadno 5 4 2" xfId="1303" xr:uid="{00000000-0005-0000-0000-000052050000}"/>
    <cellStyle name="Navadno 5 4 2 2" xfId="1304" xr:uid="{00000000-0005-0000-0000-000053050000}"/>
    <cellStyle name="Navadno 6" xfId="8" xr:uid="{00000000-0005-0000-0000-000054050000}"/>
    <cellStyle name="Navadno 6 2" xfId="1305" xr:uid="{00000000-0005-0000-0000-000055050000}"/>
    <cellStyle name="Navadno 6 2 2" xfId="1306" xr:uid="{00000000-0005-0000-0000-000056050000}"/>
    <cellStyle name="Navadno 6 2 2 2" xfId="1307" xr:uid="{00000000-0005-0000-0000-000057050000}"/>
    <cellStyle name="Navadno 6 2 2 2 2" xfId="1308" xr:uid="{00000000-0005-0000-0000-000058050000}"/>
    <cellStyle name="Navadno 6 2 2 2 2 2" xfId="1309" xr:uid="{00000000-0005-0000-0000-000059050000}"/>
    <cellStyle name="Navadno 6 2 3" xfId="1310" xr:uid="{00000000-0005-0000-0000-00005A050000}"/>
    <cellStyle name="Navadno 6 2 3 2" xfId="1311" xr:uid="{00000000-0005-0000-0000-00005B050000}"/>
    <cellStyle name="Navadno 6 2 3 2 2" xfId="1312" xr:uid="{00000000-0005-0000-0000-00005C050000}"/>
    <cellStyle name="Navadno 6 3" xfId="1313" xr:uid="{00000000-0005-0000-0000-00005D050000}"/>
    <cellStyle name="Navadno 6 3 2" xfId="1314" xr:uid="{00000000-0005-0000-0000-00005E050000}"/>
    <cellStyle name="Navadno 6 3 2 2" xfId="1315" xr:uid="{00000000-0005-0000-0000-00005F050000}"/>
    <cellStyle name="Navadno 6 3 2 2 2" xfId="1316" xr:uid="{00000000-0005-0000-0000-000060050000}"/>
    <cellStyle name="Navadno 6 4" xfId="1317" xr:uid="{00000000-0005-0000-0000-000061050000}"/>
    <cellStyle name="Navadno 6 4 2" xfId="1318" xr:uid="{00000000-0005-0000-0000-000062050000}"/>
    <cellStyle name="Navadno 6 4 2 2" xfId="1319" xr:uid="{00000000-0005-0000-0000-000063050000}"/>
    <cellStyle name="Navadno 7" xfId="1320" xr:uid="{00000000-0005-0000-0000-000064050000}"/>
    <cellStyle name="Navadno 7 2" xfId="1321" xr:uid="{00000000-0005-0000-0000-000065050000}"/>
    <cellStyle name="Navadno 7 2 2" xfId="1322" xr:uid="{00000000-0005-0000-0000-000066050000}"/>
    <cellStyle name="Navadno 7 2 2 2" xfId="1323" xr:uid="{00000000-0005-0000-0000-000067050000}"/>
    <cellStyle name="Navadno 7 2 2 2 2" xfId="1324" xr:uid="{00000000-0005-0000-0000-000068050000}"/>
    <cellStyle name="Navadno 7 3" xfId="1325" xr:uid="{00000000-0005-0000-0000-000069050000}"/>
    <cellStyle name="Navadno 7 3 2" xfId="1326" xr:uid="{00000000-0005-0000-0000-00006A050000}"/>
    <cellStyle name="Navadno 7 3 2 2" xfId="1327" xr:uid="{00000000-0005-0000-0000-00006B050000}"/>
    <cellStyle name="Navadno 7 3 2 2 2" xfId="1328" xr:uid="{00000000-0005-0000-0000-00006C050000}"/>
    <cellStyle name="Navadno 7 4" xfId="1329" xr:uid="{00000000-0005-0000-0000-00006D050000}"/>
    <cellStyle name="Navadno 7 4 2" xfId="1330" xr:uid="{00000000-0005-0000-0000-00006E050000}"/>
    <cellStyle name="Navadno 7 4 2 2" xfId="1331" xr:uid="{00000000-0005-0000-0000-00006F050000}"/>
    <cellStyle name="Navadno 8" xfId="1332" xr:uid="{00000000-0005-0000-0000-000070050000}"/>
    <cellStyle name="Navadno 8 2" xfId="1333" xr:uid="{00000000-0005-0000-0000-000071050000}"/>
    <cellStyle name="Navadno 8 2 2" xfId="1334" xr:uid="{00000000-0005-0000-0000-000072050000}"/>
    <cellStyle name="Navadno 8 3" xfId="1335" xr:uid="{00000000-0005-0000-0000-000073050000}"/>
    <cellStyle name="Navadno 8 3 2" xfId="1336" xr:uid="{00000000-0005-0000-0000-000074050000}"/>
    <cellStyle name="Navadno 8 3 2 2" xfId="1337" xr:uid="{00000000-0005-0000-0000-000075050000}"/>
    <cellStyle name="Navadno 8 3 2 2 2" xfId="1338" xr:uid="{00000000-0005-0000-0000-000076050000}"/>
    <cellStyle name="Navadno 8 4" xfId="1339" xr:uid="{00000000-0005-0000-0000-000077050000}"/>
    <cellStyle name="Navadno 85" xfId="1340" xr:uid="{00000000-0005-0000-0000-000078050000}"/>
    <cellStyle name="Navadno 85 2" xfId="1341" xr:uid="{00000000-0005-0000-0000-000079050000}"/>
    <cellStyle name="Navadno 9" xfId="1342" xr:uid="{00000000-0005-0000-0000-00007A050000}"/>
    <cellStyle name="Navadno 9 2" xfId="1343" xr:uid="{00000000-0005-0000-0000-00007B050000}"/>
    <cellStyle name="Navadno 9 2 2" xfId="1344" xr:uid="{00000000-0005-0000-0000-00007C050000}"/>
    <cellStyle name="Navadno 9 3" xfId="1345" xr:uid="{00000000-0005-0000-0000-00007D050000}"/>
    <cellStyle name="Navadno 9 3 2" xfId="1346" xr:uid="{00000000-0005-0000-0000-00007E050000}"/>
    <cellStyle name="Navadno 9 3 2 2" xfId="1347" xr:uid="{00000000-0005-0000-0000-00007F050000}"/>
    <cellStyle name="Navadno 9 3 2 2 2" xfId="1348" xr:uid="{00000000-0005-0000-0000-000080050000}"/>
    <cellStyle name="Navadno 9 4" xfId="1349" xr:uid="{00000000-0005-0000-0000-000081050000}"/>
    <cellStyle name="Neutral" xfId="1350" xr:uid="{00000000-0005-0000-0000-000082050000}"/>
    <cellStyle name="Neutral 2" xfId="1351" xr:uid="{00000000-0005-0000-0000-000083050000}"/>
    <cellStyle name="Neutral 2 2" xfId="1352" xr:uid="{00000000-0005-0000-0000-000084050000}"/>
    <cellStyle name="Neutral 2 3" xfId="1353" xr:uid="{00000000-0005-0000-0000-000085050000}"/>
    <cellStyle name="Neutral 2 3 2" xfId="1354" xr:uid="{00000000-0005-0000-0000-000086050000}"/>
    <cellStyle name="Neutral 2 4" xfId="1355" xr:uid="{00000000-0005-0000-0000-000087050000}"/>
    <cellStyle name="Neutral 2 4 2" xfId="1356" xr:uid="{00000000-0005-0000-0000-000088050000}"/>
    <cellStyle name="Neutral 2 5" xfId="1357" xr:uid="{00000000-0005-0000-0000-000089050000}"/>
    <cellStyle name="Neutral 3" xfId="1358" xr:uid="{00000000-0005-0000-0000-00008A050000}"/>
    <cellStyle name="Neutral 3 2" xfId="1359" xr:uid="{00000000-0005-0000-0000-00008B050000}"/>
    <cellStyle name="Neutral 4" xfId="1360" xr:uid="{00000000-0005-0000-0000-00008C050000}"/>
    <cellStyle name="Neutral 4 2" xfId="1361" xr:uid="{00000000-0005-0000-0000-00008D050000}"/>
    <cellStyle name="Neutral 5" xfId="1362" xr:uid="{00000000-0005-0000-0000-00008E050000}"/>
    <cellStyle name="Neutral 5 2" xfId="1363" xr:uid="{00000000-0005-0000-0000-00008F050000}"/>
    <cellStyle name="Neutral 6" xfId="1364" xr:uid="{00000000-0005-0000-0000-000090050000}"/>
    <cellStyle name="Nevtralno 2" xfId="1365" xr:uid="{00000000-0005-0000-0000-000091050000}"/>
    <cellStyle name="Nevtralno 2 2" xfId="1366" xr:uid="{00000000-0005-0000-0000-000092050000}"/>
    <cellStyle name="Nevtralno 2 2 2" xfId="1367" xr:uid="{00000000-0005-0000-0000-000093050000}"/>
    <cellStyle name="Nevtralno 2 3" xfId="1368" xr:uid="{00000000-0005-0000-0000-000094050000}"/>
    <cellStyle name="Nevtralno 3" xfId="1369" xr:uid="{00000000-0005-0000-0000-000095050000}"/>
    <cellStyle name="Nevtralno 3 2" xfId="1370" xr:uid="{00000000-0005-0000-0000-000096050000}"/>
    <cellStyle name="Nevtralno 4" xfId="1371" xr:uid="{00000000-0005-0000-0000-000097050000}"/>
    <cellStyle name="Nevtralno 4 2" xfId="1372" xr:uid="{00000000-0005-0000-0000-000098050000}"/>
    <cellStyle name="Nevtralno 5" xfId="1373" xr:uid="{00000000-0005-0000-0000-000099050000}"/>
    <cellStyle name="Normal 10" xfId="1374" xr:uid="{00000000-0005-0000-0000-00009B050000}"/>
    <cellStyle name="Normal 10 2" xfId="1375" xr:uid="{00000000-0005-0000-0000-00009C050000}"/>
    <cellStyle name="Normal 10 2 2" xfId="1376" xr:uid="{00000000-0005-0000-0000-00009D050000}"/>
    <cellStyle name="Normal 10 2 2 2" xfId="1377" xr:uid="{00000000-0005-0000-0000-00009E050000}"/>
    <cellStyle name="Normal 10 2 2 2 2" xfId="1378" xr:uid="{00000000-0005-0000-0000-00009F050000}"/>
    <cellStyle name="Normal 10 3" xfId="1379" xr:uid="{00000000-0005-0000-0000-0000A0050000}"/>
    <cellStyle name="Normal 10 3 2" xfId="1380" xr:uid="{00000000-0005-0000-0000-0000A1050000}"/>
    <cellStyle name="Normal 10 3 2 2" xfId="1381" xr:uid="{00000000-0005-0000-0000-0000A2050000}"/>
    <cellStyle name="Normal 11" xfId="1382" xr:uid="{00000000-0005-0000-0000-0000A3050000}"/>
    <cellStyle name="Normal 11 2" xfId="1383" xr:uid="{00000000-0005-0000-0000-0000A4050000}"/>
    <cellStyle name="Normal 11 2 2" xfId="1384" xr:uid="{00000000-0005-0000-0000-0000A5050000}"/>
    <cellStyle name="Normal 11 2 2 2" xfId="1385" xr:uid="{00000000-0005-0000-0000-0000A6050000}"/>
    <cellStyle name="Normal 11 2 2 2 2" xfId="1386" xr:uid="{00000000-0005-0000-0000-0000A7050000}"/>
    <cellStyle name="Normal 11 3" xfId="1387" xr:uid="{00000000-0005-0000-0000-0000A8050000}"/>
    <cellStyle name="Normal 12" xfId="1388" xr:uid="{00000000-0005-0000-0000-0000A9050000}"/>
    <cellStyle name="Normal 12 2" xfId="1389" xr:uid="{00000000-0005-0000-0000-0000AA050000}"/>
    <cellStyle name="Normal 12 2 2" xfId="1390" xr:uid="{00000000-0005-0000-0000-0000AB050000}"/>
    <cellStyle name="Normal 12 2 2 2" xfId="1391" xr:uid="{00000000-0005-0000-0000-0000AC050000}"/>
    <cellStyle name="Normal 12 2 2 2 2" xfId="1392" xr:uid="{00000000-0005-0000-0000-0000AD050000}"/>
    <cellStyle name="Normal 13" xfId="1393" xr:uid="{00000000-0005-0000-0000-0000AE050000}"/>
    <cellStyle name="Normal 13 2" xfId="1394" xr:uid="{00000000-0005-0000-0000-0000AF050000}"/>
    <cellStyle name="Normal 13 2 2" xfId="1395" xr:uid="{00000000-0005-0000-0000-0000B0050000}"/>
    <cellStyle name="Normal 13 2 2 2" xfId="1396" xr:uid="{00000000-0005-0000-0000-0000B1050000}"/>
    <cellStyle name="Normal 13 2 2 2 2" xfId="1397" xr:uid="{00000000-0005-0000-0000-0000B2050000}"/>
    <cellStyle name="Normal 13 3" xfId="1398" xr:uid="{00000000-0005-0000-0000-0000B3050000}"/>
    <cellStyle name="Normal 13 3 2" xfId="1399" xr:uid="{00000000-0005-0000-0000-0000B4050000}"/>
    <cellStyle name="Normal 13 3 2 2" xfId="1400" xr:uid="{00000000-0005-0000-0000-0000B5050000}"/>
    <cellStyle name="Normal 14" xfId="1401" xr:uid="{00000000-0005-0000-0000-0000B6050000}"/>
    <cellStyle name="Normal 14 2" xfId="1402" xr:uid="{00000000-0005-0000-0000-0000B7050000}"/>
    <cellStyle name="Normal 15" xfId="1403" xr:uid="{00000000-0005-0000-0000-0000B8050000}"/>
    <cellStyle name="Normal 15 2" xfId="1404" xr:uid="{00000000-0005-0000-0000-0000B9050000}"/>
    <cellStyle name="Normal 15 2 2" xfId="1405" xr:uid="{00000000-0005-0000-0000-0000BA050000}"/>
    <cellStyle name="Normal 15 2 2 2" xfId="1406" xr:uid="{00000000-0005-0000-0000-0000BB050000}"/>
    <cellStyle name="Normal 18" xfId="1407" xr:uid="{00000000-0005-0000-0000-0000BC050000}"/>
    <cellStyle name="Normal 18 2" xfId="1408" xr:uid="{00000000-0005-0000-0000-0000BD050000}"/>
    <cellStyle name="Normal 19 2" xfId="1409" xr:uid="{00000000-0005-0000-0000-0000BE050000}"/>
    <cellStyle name="Normal 19 2 2" xfId="1410" xr:uid="{00000000-0005-0000-0000-0000BF050000}"/>
    <cellStyle name="Normal 19 2 2 2" xfId="1411" xr:uid="{00000000-0005-0000-0000-0000C0050000}"/>
    <cellStyle name="Normal 19 2 2 2 2" xfId="1412" xr:uid="{00000000-0005-0000-0000-0000C1050000}"/>
    <cellStyle name="Normal 2" xfId="5" xr:uid="{00000000-0005-0000-0000-0000C2050000}"/>
    <cellStyle name="Normal 2 10" xfId="1413" xr:uid="{00000000-0005-0000-0000-0000C3050000}"/>
    <cellStyle name="Normal 2 10 2" xfId="1414" xr:uid="{00000000-0005-0000-0000-0000C4050000}"/>
    <cellStyle name="Normal 2 10 2 2" xfId="1415" xr:uid="{00000000-0005-0000-0000-0000C5050000}"/>
    <cellStyle name="Normal 2 10 2 2 2" xfId="1416" xr:uid="{00000000-0005-0000-0000-0000C6050000}"/>
    <cellStyle name="Normal 2 10 2 2 2 2" xfId="1417" xr:uid="{00000000-0005-0000-0000-0000C7050000}"/>
    <cellStyle name="Normal 2 10 3" xfId="1418" xr:uid="{00000000-0005-0000-0000-0000C8050000}"/>
    <cellStyle name="Normal 2 10 3 2" xfId="1419" xr:uid="{00000000-0005-0000-0000-0000C9050000}"/>
    <cellStyle name="Normal 2 10 3 2 2" xfId="1420" xr:uid="{00000000-0005-0000-0000-0000CA050000}"/>
    <cellStyle name="Normal 2 11" xfId="1421" xr:uid="{00000000-0005-0000-0000-0000CB050000}"/>
    <cellStyle name="Normal 2 11 2" xfId="1422" xr:uid="{00000000-0005-0000-0000-0000CC050000}"/>
    <cellStyle name="Normal 2 11 2 2" xfId="1423" xr:uid="{00000000-0005-0000-0000-0000CD050000}"/>
    <cellStyle name="Normal 2 11 2 2 2" xfId="1424" xr:uid="{00000000-0005-0000-0000-0000CE050000}"/>
    <cellStyle name="Normal 2 12" xfId="1425" xr:uid="{00000000-0005-0000-0000-0000CF050000}"/>
    <cellStyle name="Normal 2 12 2" xfId="1426" xr:uid="{00000000-0005-0000-0000-0000D0050000}"/>
    <cellStyle name="Normal 2 12 2 2" xfId="1427" xr:uid="{00000000-0005-0000-0000-0000D1050000}"/>
    <cellStyle name="Normal 2 12 2 2 2" xfId="1428" xr:uid="{00000000-0005-0000-0000-0000D2050000}"/>
    <cellStyle name="Normal 2 13" xfId="1429" xr:uid="{00000000-0005-0000-0000-0000D3050000}"/>
    <cellStyle name="Normal 2 13 2" xfId="1430" xr:uid="{00000000-0005-0000-0000-0000D4050000}"/>
    <cellStyle name="Normal 2 13 2 2" xfId="1431" xr:uid="{00000000-0005-0000-0000-0000D5050000}"/>
    <cellStyle name="Normal 2 13 2 2 2" xfId="1432" xr:uid="{00000000-0005-0000-0000-0000D6050000}"/>
    <cellStyle name="Normal 2 14" xfId="1433" xr:uid="{00000000-0005-0000-0000-0000D7050000}"/>
    <cellStyle name="Normal 2 14 2" xfId="1434" xr:uid="{00000000-0005-0000-0000-0000D8050000}"/>
    <cellStyle name="Normal 2 14 2 2" xfId="1435" xr:uid="{00000000-0005-0000-0000-0000D9050000}"/>
    <cellStyle name="Normal 2 14 2 2 2" xfId="1436" xr:uid="{00000000-0005-0000-0000-0000DA050000}"/>
    <cellStyle name="Normal 2 14 2 2 2 2" xfId="1437" xr:uid="{00000000-0005-0000-0000-0000DB050000}"/>
    <cellStyle name="Normal 2 14 3" xfId="1438" xr:uid="{00000000-0005-0000-0000-0000DC050000}"/>
    <cellStyle name="Normal 2 15" xfId="1439" xr:uid="{00000000-0005-0000-0000-0000DD050000}"/>
    <cellStyle name="normal 2 16" xfId="1440" xr:uid="{00000000-0005-0000-0000-0000DE050000}"/>
    <cellStyle name="normal 2 16 2" xfId="1441" xr:uid="{00000000-0005-0000-0000-0000DF050000}"/>
    <cellStyle name="normal 2 16 2 2" xfId="1442" xr:uid="{00000000-0005-0000-0000-0000E0050000}"/>
    <cellStyle name="normal 2 16 2 2 2" xfId="1443" xr:uid="{00000000-0005-0000-0000-0000E1050000}"/>
    <cellStyle name="normal 2 17" xfId="1444" xr:uid="{00000000-0005-0000-0000-0000E2050000}"/>
    <cellStyle name="normal 2 17 2" xfId="1445" xr:uid="{00000000-0005-0000-0000-0000E3050000}"/>
    <cellStyle name="normal 2 17 2 2" xfId="1446" xr:uid="{00000000-0005-0000-0000-0000E4050000}"/>
    <cellStyle name="normal 2 17 2 2 2" xfId="1447" xr:uid="{00000000-0005-0000-0000-0000E5050000}"/>
    <cellStyle name="normal 2 18" xfId="1448" xr:uid="{00000000-0005-0000-0000-0000E6050000}"/>
    <cellStyle name="normal 2 18 2" xfId="1449" xr:uid="{00000000-0005-0000-0000-0000E7050000}"/>
    <cellStyle name="normal 2 18 2 2" xfId="1450" xr:uid="{00000000-0005-0000-0000-0000E8050000}"/>
    <cellStyle name="normal 2 18 2 2 2" xfId="1451" xr:uid="{00000000-0005-0000-0000-0000E9050000}"/>
    <cellStyle name="Normal 2 19" xfId="1452" xr:uid="{00000000-0005-0000-0000-0000EA050000}"/>
    <cellStyle name="Normal 2 19 2" xfId="1453" xr:uid="{00000000-0005-0000-0000-0000EB050000}"/>
    <cellStyle name="Normal 2 19 2 2" xfId="1454" xr:uid="{00000000-0005-0000-0000-0000EC050000}"/>
    <cellStyle name="Normal 2 2" xfId="1455" xr:uid="{00000000-0005-0000-0000-0000ED050000}"/>
    <cellStyle name="Normal 2 2 2" xfId="1456" xr:uid="{00000000-0005-0000-0000-0000EE050000}"/>
    <cellStyle name="Normal 2 2 2 2" xfId="1457" xr:uid="{00000000-0005-0000-0000-0000EF050000}"/>
    <cellStyle name="Normal 2 2 2 2 2" xfId="1458" xr:uid="{00000000-0005-0000-0000-0000F0050000}"/>
    <cellStyle name="Normal 2 2 2 2 2 2" xfId="1459" xr:uid="{00000000-0005-0000-0000-0000F1050000}"/>
    <cellStyle name="Normal 2 2 2 2 2 2 2" xfId="1460" xr:uid="{00000000-0005-0000-0000-0000F2050000}"/>
    <cellStyle name="Normal 2 2 2 3" xfId="1461" xr:uid="{00000000-0005-0000-0000-0000F3050000}"/>
    <cellStyle name="Normal 2 2 3" xfId="1462" xr:uid="{00000000-0005-0000-0000-0000F4050000}"/>
    <cellStyle name="Normal 2 2 3 2" xfId="1463" xr:uid="{00000000-0005-0000-0000-0000F5050000}"/>
    <cellStyle name="Normal 2 2 3 2 2" xfId="1464" xr:uid="{00000000-0005-0000-0000-0000F6050000}"/>
    <cellStyle name="Normal 2 2 3 2 2 2" xfId="1465" xr:uid="{00000000-0005-0000-0000-0000F7050000}"/>
    <cellStyle name="Normal 2 2 4" xfId="1466" xr:uid="{00000000-0005-0000-0000-0000F8050000}"/>
    <cellStyle name="Normal 2 2 5" xfId="1467" xr:uid="{00000000-0005-0000-0000-0000F9050000}"/>
    <cellStyle name="Normal 2 2 5 2" xfId="1468" xr:uid="{00000000-0005-0000-0000-0000FA050000}"/>
    <cellStyle name="Normal 2 2 5 2 2" xfId="1469" xr:uid="{00000000-0005-0000-0000-0000FB050000}"/>
    <cellStyle name="Normal 2 3" xfId="1470" xr:uid="{00000000-0005-0000-0000-0000FC050000}"/>
    <cellStyle name="Normal 2 3 2" xfId="1471" xr:uid="{00000000-0005-0000-0000-0000FD050000}"/>
    <cellStyle name="Normal 2 3 2 2" xfId="1472" xr:uid="{00000000-0005-0000-0000-0000FE050000}"/>
    <cellStyle name="Normal 2 3 2 2 2" xfId="1473" xr:uid="{00000000-0005-0000-0000-0000FF050000}"/>
    <cellStyle name="Normal 2 3 2 2 2 2" xfId="1474" xr:uid="{00000000-0005-0000-0000-000000060000}"/>
    <cellStyle name="Normal 2 3 3" xfId="1475" xr:uid="{00000000-0005-0000-0000-000001060000}"/>
    <cellStyle name="Normal 2 3 3 2" xfId="1476" xr:uid="{00000000-0005-0000-0000-000002060000}"/>
    <cellStyle name="Normal 2 3 3 2 2" xfId="1477" xr:uid="{00000000-0005-0000-0000-000003060000}"/>
    <cellStyle name="Normal 2 3 3 2 2 2" xfId="1478" xr:uid="{00000000-0005-0000-0000-000004060000}"/>
    <cellStyle name="Normal 2 3 4" xfId="1479" xr:uid="{00000000-0005-0000-0000-000005060000}"/>
    <cellStyle name="Normal 2 3 4 2" xfId="1480" xr:uid="{00000000-0005-0000-0000-000006060000}"/>
    <cellStyle name="Normal 2 3 4 2 2" xfId="1481" xr:uid="{00000000-0005-0000-0000-000007060000}"/>
    <cellStyle name="Normal 2 4" xfId="1482" xr:uid="{00000000-0005-0000-0000-000008060000}"/>
    <cellStyle name="Normal 2 4 2" xfId="1483" xr:uid="{00000000-0005-0000-0000-000009060000}"/>
    <cellStyle name="Normal 2 4 2 2" xfId="1484" xr:uid="{00000000-0005-0000-0000-00000A060000}"/>
    <cellStyle name="Normal 2 4 2 2 2" xfId="1485" xr:uid="{00000000-0005-0000-0000-00000B060000}"/>
    <cellStyle name="Normal 2 4 2 2 2 2" xfId="1486" xr:uid="{00000000-0005-0000-0000-00000C060000}"/>
    <cellStyle name="Normal 2 4 2 2 2 2 2" xfId="1487" xr:uid="{00000000-0005-0000-0000-00000D060000}"/>
    <cellStyle name="Normal 2 4 2 3" xfId="1488" xr:uid="{00000000-0005-0000-0000-00000E060000}"/>
    <cellStyle name="Normal 2 4 3" xfId="1489" xr:uid="{00000000-0005-0000-0000-00000F060000}"/>
    <cellStyle name="Normal 2 4 3 2" xfId="1490" xr:uid="{00000000-0005-0000-0000-000010060000}"/>
    <cellStyle name="Normal 2 4 3 2 2" xfId="1491" xr:uid="{00000000-0005-0000-0000-000011060000}"/>
    <cellStyle name="Normal 2 5" xfId="1492" xr:uid="{00000000-0005-0000-0000-000012060000}"/>
    <cellStyle name="Normal 2 5 2" xfId="1493" xr:uid="{00000000-0005-0000-0000-000013060000}"/>
    <cellStyle name="Normal 2 5 2 2" xfId="1494" xr:uid="{00000000-0005-0000-0000-000014060000}"/>
    <cellStyle name="Normal 2 5 2 2 2" xfId="1495" xr:uid="{00000000-0005-0000-0000-000015060000}"/>
    <cellStyle name="Normal 2 5 2 2 2 2" xfId="1496" xr:uid="{00000000-0005-0000-0000-000016060000}"/>
    <cellStyle name="Normal 2 5 2 2 2 2 2" xfId="1497" xr:uid="{00000000-0005-0000-0000-000017060000}"/>
    <cellStyle name="Normal 2 5 2 3" xfId="1498" xr:uid="{00000000-0005-0000-0000-000018060000}"/>
    <cellStyle name="Normal 2 5 3" xfId="1499" xr:uid="{00000000-0005-0000-0000-000019060000}"/>
    <cellStyle name="Normal 2 5 3 2" xfId="1500" xr:uid="{00000000-0005-0000-0000-00001A060000}"/>
    <cellStyle name="Normal 2 5 3 2 2" xfId="1501" xr:uid="{00000000-0005-0000-0000-00001B060000}"/>
    <cellStyle name="Normal 2 5 3 2 2 2" xfId="1502" xr:uid="{00000000-0005-0000-0000-00001C060000}"/>
    <cellStyle name="Normal 2 5 4" xfId="1503" xr:uid="{00000000-0005-0000-0000-00001D060000}"/>
    <cellStyle name="Normal 2 5 4 2" xfId="1504" xr:uid="{00000000-0005-0000-0000-00001E060000}"/>
    <cellStyle name="Normal 2 5 4 2 2" xfId="1505" xr:uid="{00000000-0005-0000-0000-00001F060000}"/>
    <cellStyle name="Normal 2 6" xfId="1506" xr:uid="{00000000-0005-0000-0000-000020060000}"/>
    <cellStyle name="Normal 2 6 2" xfId="1507" xr:uid="{00000000-0005-0000-0000-000021060000}"/>
    <cellStyle name="Normal 2 6 2 2" xfId="1508" xr:uid="{00000000-0005-0000-0000-000022060000}"/>
    <cellStyle name="Normal 2 6 2 2 2" xfId="1509" xr:uid="{00000000-0005-0000-0000-000023060000}"/>
    <cellStyle name="Normal 2 6 2 2 2 2" xfId="1510" xr:uid="{00000000-0005-0000-0000-000024060000}"/>
    <cellStyle name="Normal 2 6 2 2 2 2 2" xfId="1511" xr:uid="{00000000-0005-0000-0000-000025060000}"/>
    <cellStyle name="Normal 2 6 2 3" xfId="1512" xr:uid="{00000000-0005-0000-0000-000026060000}"/>
    <cellStyle name="Normal 2 6 3" xfId="1513" xr:uid="{00000000-0005-0000-0000-000027060000}"/>
    <cellStyle name="Normal 2 6 3 2" xfId="1514" xr:uid="{00000000-0005-0000-0000-000028060000}"/>
    <cellStyle name="Normal 2 6 3 2 2" xfId="1515" xr:uid="{00000000-0005-0000-0000-000029060000}"/>
    <cellStyle name="Normal 2 7" xfId="1516" xr:uid="{00000000-0005-0000-0000-00002A060000}"/>
    <cellStyle name="Normal 2 7 2" xfId="1517" xr:uid="{00000000-0005-0000-0000-00002B060000}"/>
    <cellStyle name="Normal 2 7 2 2" xfId="1518" xr:uid="{00000000-0005-0000-0000-00002C060000}"/>
    <cellStyle name="Normal 2 7 3" xfId="1519" xr:uid="{00000000-0005-0000-0000-00002D060000}"/>
    <cellStyle name="Normal 2 7 3 2" xfId="1520" xr:uid="{00000000-0005-0000-0000-00002E060000}"/>
    <cellStyle name="Normal 2 7 3 2 2" xfId="1521" xr:uid="{00000000-0005-0000-0000-00002F060000}"/>
    <cellStyle name="Normal 2 8" xfId="1522" xr:uid="{00000000-0005-0000-0000-000030060000}"/>
    <cellStyle name="Normal 2 8 2" xfId="1523" xr:uid="{00000000-0005-0000-0000-000031060000}"/>
    <cellStyle name="Normal 2 8 2 2" xfId="1524" xr:uid="{00000000-0005-0000-0000-000032060000}"/>
    <cellStyle name="Normal 2 8 2 2 2" xfId="1525" xr:uid="{00000000-0005-0000-0000-000033060000}"/>
    <cellStyle name="Normal 2 8 2 2 2 2" xfId="1526" xr:uid="{00000000-0005-0000-0000-000034060000}"/>
    <cellStyle name="Normal 2 8 2 2 2 2 2" xfId="1527" xr:uid="{00000000-0005-0000-0000-000035060000}"/>
    <cellStyle name="Normal 2 8 2 3" xfId="1528" xr:uid="{00000000-0005-0000-0000-000036060000}"/>
    <cellStyle name="Normal 2 8 3" xfId="1529" xr:uid="{00000000-0005-0000-0000-000037060000}"/>
    <cellStyle name="Normal 2 8 3 2" xfId="1530" xr:uid="{00000000-0005-0000-0000-000038060000}"/>
    <cellStyle name="Normal 2 8 3 2 2" xfId="1531" xr:uid="{00000000-0005-0000-0000-000039060000}"/>
    <cellStyle name="Normal 2 9" xfId="1532" xr:uid="{00000000-0005-0000-0000-00003A060000}"/>
    <cellStyle name="Normal 2 9 2" xfId="1533" xr:uid="{00000000-0005-0000-0000-00003B060000}"/>
    <cellStyle name="Normal 2 9 2 2" xfId="1534" xr:uid="{00000000-0005-0000-0000-00003C060000}"/>
    <cellStyle name="Normal 2 9 2 2 2" xfId="1535" xr:uid="{00000000-0005-0000-0000-00003D060000}"/>
    <cellStyle name="Normal 20 2" xfId="1536" xr:uid="{00000000-0005-0000-0000-00003E060000}"/>
    <cellStyle name="Normal 20 2 2" xfId="1537" xr:uid="{00000000-0005-0000-0000-00003F060000}"/>
    <cellStyle name="Normal 20 2 2 2" xfId="1538" xr:uid="{00000000-0005-0000-0000-000040060000}"/>
    <cellStyle name="Normal 20 2 2 2 2" xfId="1539" xr:uid="{00000000-0005-0000-0000-000041060000}"/>
    <cellStyle name="Normal 21" xfId="1540" xr:uid="{00000000-0005-0000-0000-000042060000}"/>
    <cellStyle name="Normal 21 2" xfId="1541" xr:uid="{00000000-0005-0000-0000-000043060000}"/>
    <cellStyle name="Normal 21 2 2" xfId="1542" xr:uid="{00000000-0005-0000-0000-000044060000}"/>
    <cellStyle name="Normal 21 3" xfId="1543" xr:uid="{00000000-0005-0000-0000-000045060000}"/>
    <cellStyle name="Normal 21 3 2" xfId="1544" xr:uid="{00000000-0005-0000-0000-000046060000}"/>
    <cellStyle name="Normal 21 3 2 2" xfId="1545" xr:uid="{00000000-0005-0000-0000-000047060000}"/>
    <cellStyle name="Normal 22" xfId="1546" xr:uid="{00000000-0005-0000-0000-000048060000}"/>
    <cellStyle name="Normal 22 2" xfId="1547" xr:uid="{00000000-0005-0000-0000-000049060000}"/>
    <cellStyle name="Normal 23" xfId="1548" xr:uid="{00000000-0005-0000-0000-00004A060000}"/>
    <cellStyle name="Normal 23 2" xfId="1549" xr:uid="{00000000-0005-0000-0000-00004B060000}"/>
    <cellStyle name="Normal 24" xfId="1550" xr:uid="{00000000-0005-0000-0000-00004C060000}"/>
    <cellStyle name="Normal 24 2" xfId="1551" xr:uid="{00000000-0005-0000-0000-00004D060000}"/>
    <cellStyle name="Normal 25" xfId="1552" xr:uid="{00000000-0005-0000-0000-00004E060000}"/>
    <cellStyle name="Normal 25 2" xfId="1553" xr:uid="{00000000-0005-0000-0000-00004F060000}"/>
    <cellStyle name="Normal 26" xfId="1554" xr:uid="{00000000-0005-0000-0000-000050060000}"/>
    <cellStyle name="Normal 26 2" xfId="1555" xr:uid="{00000000-0005-0000-0000-000051060000}"/>
    <cellStyle name="Normal 27" xfId="1556" xr:uid="{00000000-0005-0000-0000-000052060000}"/>
    <cellStyle name="Normal 27 2" xfId="1557" xr:uid="{00000000-0005-0000-0000-000053060000}"/>
    <cellStyle name="Normal 28" xfId="1558" xr:uid="{00000000-0005-0000-0000-000054060000}"/>
    <cellStyle name="Normal 28 2" xfId="1559" xr:uid="{00000000-0005-0000-0000-000055060000}"/>
    <cellStyle name="Normal 29" xfId="1560" xr:uid="{00000000-0005-0000-0000-000056060000}"/>
    <cellStyle name="Normal 29 2" xfId="1561" xr:uid="{00000000-0005-0000-0000-000057060000}"/>
    <cellStyle name="Normal 3" xfId="1562" xr:uid="{00000000-0005-0000-0000-000058060000}"/>
    <cellStyle name="Normal 3 10" xfId="1563" xr:uid="{00000000-0005-0000-0000-000059060000}"/>
    <cellStyle name="Normal 3 10 2" xfId="1564" xr:uid="{00000000-0005-0000-0000-00005A060000}"/>
    <cellStyle name="Normal 3 10 2 2" xfId="1565" xr:uid="{00000000-0005-0000-0000-00005B060000}"/>
    <cellStyle name="Normal 3 2" xfId="1566" xr:uid="{00000000-0005-0000-0000-00005C060000}"/>
    <cellStyle name="Normal 3 2 2" xfId="1567" xr:uid="{00000000-0005-0000-0000-00005D060000}"/>
    <cellStyle name="Normal 3 2 2 2" xfId="1568" xr:uid="{00000000-0005-0000-0000-00005E060000}"/>
    <cellStyle name="Normal 3 2 2 2 2" xfId="1569" xr:uid="{00000000-0005-0000-0000-00005F060000}"/>
    <cellStyle name="Normal 3 2 2 2 2 2" xfId="1570" xr:uid="{00000000-0005-0000-0000-000060060000}"/>
    <cellStyle name="Normal 3 2 3" xfId="1571" xr:uid="{00000000-0005-0000-0000-000061060000}"/>
    <cellStyle name="Normal 3 2 3 2" xfId="1572" xr:uid="{00000000-0005-0000-0000-000062060000}"/>
    <cellStyle name="Normal 3 2 3 2 2" xfId="1573" xr:uid="{00000000-0005-0000-0000-000063060000}"/>
    <cellStyle name="Normal 3 2 3 2 2 2" xfId="1574" xr:uid="{00000000-0005-0000-0000-000064060000}"/>
    <cellStyle name="Normal 3 2 4" xfId="1575" xr:uid="{00000000-0005-0000-0000-000065060000}"/>
    <cellStyle name="Normal 3 2 4 2" xfId="1576" xr:uid="{00000000-0005-0000-0000-000066060000}"/>
    <cellStyle name="Normal 3 2 4 2 2" xfId="1577" xr:uid="{00000000-0005-0000-0000-000067060000}"/>
    <cellStyle name="Normal 3 2 4 2 2 2" xfId="1578" xr:uid="{00000000-0005-0000-0000-000068060000}"/>
    <cellStyle name="Normal 3 3" xfId="1579" xr:uid="{00000000-0005-0000-0000-000069060000}"/>
    <cellStyle name="Normal 3 4" xfId="1580" xr:uid="{00000000-0005-0000-0000-00006A060000}"/>
    <cellStyle name="Normal 3 5" xfId="1581" xr:uid="{00000000-0005-0000-0000-00006B060000}"/>
    <cellStyle name="Normal 3 6" xfId="1582" xr:uid="{00000000-0005-0000-0000-00006C060000}"/>
    <cellStyle name="Normal 3 7" xfId="1583" xr:uid="{00000000-0005-0000-0000-00006D060000}"/>
    <cellStyle name="Normal 3 8" xfId="1584" xr:uid="{00000000-0005-0000-0000-00006E060000}"/>
    <cellStyle name="Normal 3 9" xfId="1585" xr:uid="{00000000-0005-0000-0000-00006F060000}"/>
    <cellStyle name="Normal 3 9 2" xfId="1586" xr:uid="{00000000-0005-0000-0000-000070060000}"/>
    <cellStyle name="Normal 30" xfId="1587" xr:uid="{00000000-0005-0000-0000-000071060000}"/>
    <cellStyle name="Normal 30 2" xfId="1588" xr:uid="{00000000-0005-0000-0000-000072060000}"/>
    <cellStyle name="Normal 31" xfId="1589" xr:uid="{00000000-0005-0000-0000-000073060000}"/>
    <cellStyle name="Normal 31 2" xfId="1590" xr:uid="{00000000-0005-0000-0000-000074060000}"/>
    <cellStyle name="Normal 32" xfId="1591" xr:uid="{00000000-0005-0000-0000-000075060000}"/>
    <cellStyle name="Normal 32 2" xfId="1592" xr:uid="{00000000-0005-0000-0000-000076060000}"/>
    <cellStyle name="Normal 33" xfId="1593" xr:uid="{00000000-0005-0000-0000-000077060000}"/>
    <cellStyle name="Normal 33 2" xfId="1594" xr:uid="{00000000-0005-0000-0000-000078060000}"/>
    <cellStyle name="Normal 34" xfId="1595" xr:uid="{00000000-0005-0000-0000-000079060000}"/>
    <cellStyle name="Normal 34 2" xfId="1596" xr:uid="{00000000-0005-0000-0000-00007A060000}"/>
    <cellStyle name="Normal 35" xfId="1597" xr:uid="{00000000-0005-0000-0000-00007B060000}"/>
    <cellStyle name="Normal 35 2" xfId="1598" xr:uid="{00000000-0005-0000-0000-00007C060000}"/>
    <cellStyle name="Normal 36" xfId="1599" xr:uid="{00000000-0005-0000-0000-00007D060000}"/>
    <cellStyle name="Normal 36 2" xfId="1600" xr:uid="{00000000-0005-0000-0000-00007E060000}"/>
    <cellStyle name="Normal 37" xfId="1601" xr:uid="{00000000-0005-0000-0000-00007F060000}"/>
    <cellStyle name="Normal 37 2" xfId="1602" xr:uid="{00000000-0005-0000-0000-000080060000}"/>
    <cellStyle name="Normal 38" xfId="1603" xr:uid="{00000000-0005-0000-0000-000081060000}"/>
    <cellStyle name="Normal 38 2" xfId="1604" xr:uid="{00000000-0005-0000-0000-000082060000}"/>
    <cellStyle name="Normal 4" xfId="1605" xr:uid="{00000000-0005-0000-0000-000083060000}"/>
    <cellStyle name="Normal 4 2" xfId="1606" xr:uid="{00000000-0005-0000-0000-000084060000}"/>
    <cellStyle name="Normal 4 2 2" xfId="1607" xr:uid="{00000000-0005-0000-0000-000085060000}"/>
    <cellStyle name="Normal 4 2 2 2" xfId="1608" xr:uid="{00000000-0005-0000-0000-000086060000}"/>
    <cellStyle name="Normal 4 2 2 2 2" xfId="1609" xr:uid="{00000000-0005-0000-0000-000087060000}"/>
    <cellStyle name="Normal 4 3" xfId="1610" xr:uid="{00000000-0005-0000-0000-000088060000}"/>
    <cellStyle name="Normal 4 3 2" xfId="1611" xr:uid="{00000000-0005-0000-0000-000089060000}"/>
    <cellStyle name="Normal 4 3 2 2" xfId="1612" xr:uid="{00000000-0005-0000-0000-00008A060000}"/>
    <cellStyle name="Normal 4 3 3" xfId="1613" xr:uid="{00000000-0005-0000-0000-00008B060000}"/>
    <cellStyle name="Normal 4 3 3 2" xfId="1614" xr:uid="{00000000-0005-0000-0000-00008C060000}"/>
    <cellStyle name="Normal 4 3 3 2 2" xfId="1615" xr:uid="{00000000-0005-0000-0000-00008D060000}"/>
    <cellStyle name="Normal 4 4" xfId="1616" xr:uid="{00000000-0005-0000-0000-00008E060000}"/>
    <cellStyle name="Normal 4 4 2" xfId="1617" xr:uid="{00000000-0005-0000-0000-00008F060000}"/>
    <cellStyle name="Normal 4 5" xfId="1618" xr:uid="{00000000-0005-0000-0000-000090060000}"/>
    <cellStyle name="Normal 4 5 2" xfId="1619" xr:uid="{00000000-0005-0000-0000-000091060000}"/>
    <cellStyle name="Normal 4 5 2 2" xfId="1620" xr:uid="{00000000-0005-0000-0000-000092060000}"/>
    <cellStyle name="Normal 4 5 2 2 2" xfId="1621" xr:uid="{00000000-0005-0000-0000-000093060000}"/>
    <cellStyle name="Normal 4 6" xfId="1622" xr:uid="{00000000-0005-0000-0000-000094060000}"/>
    <cellStyle name="Normal 4 6 2" xfId="1623" xr:uid="{00000000-0005-0000-0000-000095060000}"/>
    <cellStyle name="Normal 4 6 2 2" xfId="1624" xr:uid="{00000000-0005-0000-0000-000096060000}"/>
    <cellStyle name="Normal 5" xfId="1625" xr:uid="{00000000-0005-0000-0000-000097060000}"/>
    <cellStyle name="Normal 5 2" xfId="1626" xr:uid="{00000000-0005-0000-0000-000098060000}"/>
    <cellStyle name="Normal 5 2 2" xfId="1627" xr:uid="{00000000-0005-0000-0000-000099060000}"/>
    <cellStyle name="Normal 5 2 2 2" xfId="1628" xr:uid="{00000000-0005-0000-0000-00009A060000}"/>
    <cellStyle name="Normal 5 2 3" xfId="1629" xr:uid="{00000000-0005-0000-0000-00009B060000}"/>
    <cellStyle name="Normal 5 3" xfId="1630" xr:uid="{00000000-0005-0000-0000-00009C060000}"/>
    <cellStyle name="Normal 5 3 2" xfId="1631" xr:uid="{00000000-0005-0000-0000-00009D060000}"/>
    <cellStyle name="Normal 5 3 2 2" xfId="1632" xr:uid="{00000000-0005-0000-0000-00009E060000}"/>
    <cellStyle name="Normal 5 3 2 2 2" xfId="1633" xr:uid="{00000000-0005-0000-0000-00009F060000}"/>
    <cellStyle name="Normal 5 4" xfId="1634" xr:uid="{00000000-0005-0000-0000-0000A0060000}"/>
    <cellStyle name="Normal 5 4 2" xfId="1635" xr:uid="{00000000-0005-0000-0000-0000A1060000}"/>
    <cellStyle name="Normal 5 4 2 2" xfId="1636" xr:uid="{00000000-0005-0000-0000-0000A2060000}"/>
    <cellStyle name="Normal 5 4 2 2 2" xfId="1637" xr:uid="{00000000-0005-0000-0000-0000A3060000}"/>
    <cellStyle name="Normal 5 5" xfId="1638" xr:uid="{00000000-0005-0000-0000-0000A4060000}"/>
    <cellStyle name="Normal 5 5 2" xfId="1639" xr:uid="{00000000-0005-0000-0000-0000A5060000}"/>
    <cellStyle name="Normal 5 6" xfId="1640" xr:uid="{00000000-0005-0000-0000-0000A6060000}"/>
    <cellStyle name="Normal 5 6 2" xfId="1641" xr:uid="{00000000-0005-0000-0000-0000A7060000}"/>
    <cellStyle name="Normal 5 6 2 2" xfId="1642" xr:uid="{00000000-0005-0000-0000-0000A8060000}"/>
    <cellStyle name="Normal 6" xfId="1643" xr:uid="{00000000-0005-0000-0000-0000A9060000}"/>
    <cellStyle name="Normal 6 2" xfId="1644" xr:uid="{00000000-0005-0000-0000-0000AA060000}"/>
    <cellStyle name="Normal 6 2 2" xfId="1645" xr:uid="{00000000-0005-0000-0000-0000AB060000}"/>
    <cellStyle name="Normal 6 3" xfId="1646" xr:uid="{00000000-0005-0000-0000-0000AC060000}"/>
    <cellStyle name="Normal 6 3 2" xfId="1647" xr:uid="{00000000-0005-0000-0000-0000AD060000}"/>
    <cellStyle name="Normal 6 3 2 2" xfId="1648" xr:uid="{00000000-0005-0000-0000-0000AE060000}"/>
    <cellStyle name="Normal 6 3 2 2 2" xfId="1649" xr:uid="{00000000-0005-0000-0000-0000AF060000}"/>
    <cellStyle name="Normal 6 4" xfId="1650" xr:uid="{00000000-0005-0000-0000-0000B0060000}"/>
    <cellStyle name="Normal 6 4 2" xfId="1651" xr:uid="{00000000-0005-0000-0000-0000B1060000}"/>
    <cellStyle name="Normal 6 4 2 2" xfId="1652" xr:uid="{00000000-0005-0000-0000-0000B2060000}"/>
    <cellStyle name="Normal 7" xfId="1653" xr:uid="{00000000-0005-0000-0000-0000B3060000}"/>
    <cellStyle name="Normal 7 2" xfId="1654" xr:uid="{00000000-0005-0000-0000-0000B4060000}"/>
    <cellStyle name="Normal 7 2 2" xfId="1655" xr:uid="{00000000-0005-0000-0000-0000B5060000}"/>
    <cellStyle name="Normal 7 2 2 2" xfId="1656" xr:uid="{00000000-0005-0000-0000-0000B6060000}"/>
    <cellStyle name="Normal 7 2 2 2 2" xfId="1657" xr:uid="{00000000-0005-0000-0000-0000B7060000}"/>
    <cellStyle name="Normal 7 3" xfId="1658" xr:uid="{00000000-0005-0000-0000-0000B8060000}"/>
    <cellStyle name="Normal 7 3 2" xfId="1659" xr:uid="{00000000-0005-0000-0000-0000B9060000}"/>
    <cellStyle name="Normal 7 3 2 2" xfId="1660" xr:uid="{00000000-0005-0000-0000-0000BA060000}"/>
    <cellStyle name="Normal 7 3 2 2 2" xfId="1661" xr:uid="{00000000-0005-0000-0000-0000BB060000}"/>
    <cellStyle name="Normal 7 4" xfId="1662" xr:uid="{00000000-0005-0000-0000-0000BC060000}"/>
    <cellStyle name="Normal 7 4 2" xfId="1663" xr:uid="{00000000-0005-0000-0000-0000BD060000}"/>
    <cellStyle name="Normal 7 4 2 2" xfId="1664" xr:uid="{00000000-0005-0000-0000-0000BE060000}"/>
    <cellStyle name="Normal 7 4 2 2 2" xfId="1665" xr:uid="{00000000-0005-0000-0000-0000BF060000}"/>
    <cellStyle name="Normal 7 5" xfId="1666" xr:uid="{00000000-0005-0000-0000-0000C0060000}"/>
    <cellStyle name="Normal 7 5 2" xfId="1667" xr:uid="{00000000-0005-0000-0000-0000C1060000}"/>
    <cellStyle name="Normal 7 6" xfId="1668" xr:uid="{00000000-0005-0000-0000-0000C2060000}"/>
    <cellStyle name="Normal 7 6 2" xfId="1669" xr:uid="{00000000-0005-0000-0000-0000C3060000}"/>
    <cellStyle name="Normal 7 6 2 2" xfId="1670" xr:uid="{00000000-0005-0000-0000-0000C4060000}"/>
    <cellStyle name="Normal 8" xfId="1671" xr:uid="{00000000-0005-0000-0000-0000C5060000}"/>
    <cellStyle name="Normal 8 2" xfId="1672" xr:uid="{00000000-0005-0000-0000-0000C6060000}"/>
    <cellStyle name="Normal 8 2 2" xfId="1673" xr:uid="{00000000-0005-0000-0000-0000C7060000}"/>
    <cellStyle name="Normal 8 2 2 2" xfId="1674" xr:uid="{00000000-0005-0000-0000-0000C8060000}"/>
    <cellStyle name="Normal 8 2 3" xfId="1675" xr:uid="{00000000-0005-0000-0000-0000C9060000}"/>
    <cellStyle name="Normal 8 2 3 2" xfId="1676" xr:uid="{00000000-0005-0000-0000-0000CA060000}"/>
    <cellStyle name="Normal 8 2 3 2 2" xfId="1677" xr:uid="{00000000-0005-0000-0000-0000CB060000}"/>
    <cellStyle name="Normal 8 3" xfId="1678" xr:uid="{00000000-0005-0000-0000-0000CC060000}"/>
    <cellStyle name="Normal 8 3 2" xfId="1679" xr:uid="{00000000-0005-0000-0000-0000CD060000}"/>
    <cellStyle name="Normal 8 3 2 2" xfId="1680" xr:uid="{00000000-0005-0000-0000-0000CE060000}"/>
    <cellStyle name="Normal 8 3 2 2 2" xfId="1681" xr:uid="{00000000-0005-0000-0000-0000CF060000}"/>
    <cellStyle name="Normal 8 4" xfId="1682" xr:uid="{00000000-0005-0000-0000-0000D0060000}"/>
    <cellStyle name="Normal 8 4 2" xfId="1683" xr:uid="{00000000-0005-0000-0000-0000D1060000}"/>
    <cellStyle name="Normal 8 4 2 2" xfId="1684" xr:uid="{00000000-0005-0000-0000-0000D2060000}"/>
    <cellStyle name="Normal 8 4 2 2 2" xfId="1685" xr:uid="{00000000-0005-0000-0000-0000D3060000}"/>
    <cellStyle name="Normal 8 5" xfId="1686" xr:uid="{00000000-0005-0000-0000-0000D4060000}"/>
    <cellStyle name="Normal 8 5 2" xfId="1687" xr:uid="{00000000-0005-0000-0000-0000D5060000}"/>
    <cellStyle name="Normal 8 6" xfId="1688" xr:uid="{00000000-0005-0000-0000-0000D6060000}"/>
    <cellStyle name="Normal 8 6 2" xfId="1689" xr:uid="{00000000-0005-0000-0000-0000D7060000}"/>
    <cellStyle name="Normal 8 6 2 2" xfId="1690" xr:uid="{00000000-0005-0000-0000-0000D8060000}"/>
    <cellStyle name="Normal 9" xfId="1691" xr:uid="{00000000-0005-0000-0000-0000D9060000}"/>
    <cellStyle name="Normal 9 2" xfId="1692" xr:uid="{00000000-0005-0000-0000-0000DA060000}"/>
    <cellStyle name="Normal 9 2 2" xfId="1693" xr:uid="{00000000-0005-0000-0000-0000DB060000}"/>
    <cellStyle name="Normal 9 3" xfId="1694" xr:uid="{00000000-0005-0000-0000-0000DC060000}"/>
    <cellStyle name="Normal 9 3 2" xfId="1695" xr:uid="{00000000-0005-0000-0000-0000DD060000}"/>
    <cellStyle name="Normal 9 3 2 2" xfId="1696" xr:uid="{00000000-0005-0000-0000-0000DE060000}"/>
    <cellStyle name="Normale_CCTV Price List Jan-Jun 2005" xfId="1697" xr:uid="{00000000-0005-0000-0000-0000DF060000}"/>
    <cellStyle name="Note" xfId="1698" xr:uid="{00000000-0005-0000-0000-0000E0060000}"/>
    <cellStyle name="Note 2" xfId="1699" xr:uid="{00000000-0005-0000-0000-0000E1060000}"/>
    <cellStyle name="Note 2 2" xfId="1700" xr:uid="{00000000-0005-0000-0000-0000E2060000}"/>
    <cellStyle name="Note 2 2 2" xfId="1701" xr:uid="{00000000-0005-0000-0000-0000E3060000}"/>
    <cellStyle name="Note 2 2 2 2" xfId="1702" xr:uid="{00000000-0005-0000-0000-0000E4060000}"/>
    <cellStyle name="Note 2 2 2 3" xfId="1703" xr:uid="{00000000-0005-0000-0000-0000E5060000}"/>
    <cellStyle name="Note 2 2 3" xfId="1704" xr:uid="{00000000-0005-0000-0000-0000E6060000}"/>
    <cellStyle name="Note 2 2 4" xfId="1705" xr:uid="{00000000-0005-0000-0000-0000E7060000}"/>
    <cellStyle name="Note 2 3" xfId="1706" xr:uid="{00000000-0005-0000-0000-0000E8060000}"/>
    <cellStyle name="Note 2 3 2" xfId="1707" xr:uid="{00000000-0005-0000-0000-0000E9060000}"/>
    <cellStyle name="Note 2 3 2 2" xfId="1708" xr:uid="{00000000-0005-0000-0000-0000EA060000}"/>
    <cellStyle name="Note 2 3 2 3" xfId="1709" xr:uid="{00000000-0005-0000-0000-0000EB060000}"/>
    <cellStyle name="Note 2 3 3" xfId="1710" xr:uid="{00000000-0005-0000-0000-0000EC060000}"/>
    <cellStyle name="Note 2 3 4" xfId="1711" xr:uid="{00000000-0005-0000-0000-0000ED060000}"/>
    <cellStyle name="Note 2 3 4 2" xfId="1712" xr:uid="{00000000-0005-0000-0000-0000EE060000}"/>
    <cellStyle name="Note 2 3 5" xfId="1713" xr:uid="{00000000-0005-0000-0000-0000EF060000}"/>
    <cellStyle name="Note 2 3 5 2" xfId="1714" xr:uid="{00000000-0005-0000-0000-0000F0060000}"/>
    <cellStyle name="Note 2 3 5 2 2" xfId="1715" xr:uid="{00000000-0005-0000-0000-0000F1060000}"/>
    <cellStyle name="Note 2 4" xfId="1716" xr:uid="{00000000-0005-0000-0000-0000F2060000}"/>
    <cellStyle name="Note 2 4 2" xfId="1717" xr:uid="{00000000-0005-0000-0000-0000F3060000}"/>
    <cellStyle name="Note 2 4 2 2" xfId="1718" xr:uid="{00000000-0005-0000-0000-0000F4060000}"/>
    <cellStyle name="Note 2 4 2 2 2" xfId="1719" xr:uid="{00000000-0005-0000-0000-0000F5060000}"/>
    <cellStyle name="Note 2 5" xfId="1720" xr:uid="{00000000-0005-0000-0000-0000F6060000}"/>
    <cellStyle name="Note 2 5 2" xfId="1721" xr:uid="{00000000-0005-0000-0000-0000F7060000}"/>
    <cellStyle name="Note 2 5 2 2" xfId="1722" xr:uid="{00000000-0005-0000-0000-0000F8060000}"/>
    <cellStyle name="Note 3" xfId="1723" xr:uid="{00000000-0005-0000-0000-0000F9060000}"/>
    <cellStyle name="Note 3 2" xfId="1724" xr:uid="{00000000-0005-0000-0000-0000FA060000}"/>
    <cellStyle name="Note 3 2 2" xfId="1725" xr:uid="{00000000-0005-0000-0000-0000FB060000}"/>
    <cellStyle name="Note 3 2 2 2" xfId="1726" xr:uid="{00000000-0005-0000-0000-0000FC060000}"/>
    <cellStyle name="Note 3 2 2 3" xfId="1727" xr:uid="{00000000-0005-0000-0000-0000FD060000}"/>
    <cellStyle name="Note 3 2 3" xfId="1728" xr:uid="{00000000-0005-0000-0000-0000FE060000}"/>
    <cellStyle name="Note 3 3" xfId="1729" xr:uid="{00000000-0005-0000-0000-0000FF060000}"/>
    <cellStyle name="Note 3 3 2" xfId="1730" xr:uid="{00000000-0005-0000-0000-000000070000}"/>
    <cellStyle name="Note 3 3 3" xfId="1731" xr:uid="{00000000-0005-0000-0000-000001070000}"/>
    <cellStyle name="Note 3 4" xfId="1732" xr:uid="{00000000-0005-0000-0000-000002070000}"/>
    <cellStyle name="Note 4" xfId="1733" xr:uid="{00000000-0005-0000-0000-000003070000}"/>
    <cellStyle name="Note 4 2" xfId="1734" xr:uid="{00000000-0005-0000-0000-000004070000}"/>
    <cellStyle name="Note 4 2 2" xfId="1735" xr:uid="{00000000-0005-0000-0000-000005070000}"/>
    <cellStyle name="Note 4 2 2 2" xfId="1736" xr:uid="{00000000-0005-0000-0000-000006070000}"/>
    <cellStyle name="Note 4 2 2 3" xfId="1737" xr:uid="{00000000-0005-0000-0000-000007070000}"/>
    <cellStyle name="Note 4 2 3" xfId="1738" xr:uid="{00000000-0005-0000-0000-000008070000}"/>
    <cellStyle name="Note 4 3" xfId="1739" xr:uid="{00000000-0005-0000-0000-000009070000}"/>
    <cellStyle name="Note 4 3 2" xfId="1740" xr:uid="{00000000-0005-0000-0000-00000A070000}"/>
    <cellStyle name="Note 4 3 3" xfId="1741" xr:uid="{00000000-0005-0000-0000-00000B070000}"/>
    <cellStyle name="Note 4 4" xfId="1742" xr:uid="{00000000-0005-0000-0000-00000C070000}"/>
    <cellStyle name="Note 5" xfId="1743" xr:uid="{00000000-0005-0000-0000-00000D070000}"/>
    <cellStyle name="Note 5 2" xfId="1744" xr:uid="{00000000-0005-0000-0000-00000E070000}"/>
    <cellStyle name="Note 5 2 2" xfId="1745" xr:uid="{00000000-0005-0000-0000-00000F070000}"/>
    <cellStyle name="Note 5 2 2 2" xfId="1746" xr:uid="{00000000-0005-0000-0000-000010070000}"/>
    <cellStyle name="Note 5 2 2 3" xfId="1747" xr:uid="{00000000-0005-0000-0000-000011070000}"/>
    <cellStyle name="Note 5 2 3" xfId="1748" xr:uid="{00000000-0005-0000-0000-000012070000}"/>
    <cellStyle name="Note 5 3" xfId="1749" xr:uid="{00000000-0005-0000-0000-000013070000}"/>
    <cellStyle name="Note 5 3 2" xfId="1750" xr:uid="{00000000-0005-0000-0000-000014070000}"/>
    <cellStyle name="Note 5 3 3" xfId="1751" xr:uid="{00000000-0005-0000-0000-000015070000}"/>
    <cellStyle name="Note 5 4" xfId="1752" xr:uid="{00000000-0005-0000-0000-000016070000}"/>
    <cellStyle name="Note 6" xfId="1753" xr:uid="{00000000-0005-0000-0000-000017070000}"/>
    <cellStyle name="Note 6 2" xfId="1754" xr:uid="{00000000-0005-0000-0000-000018070000}"/>
    <cellStyle name="Note 6 2 2" xfId="1755" xr:uid="{00000000-0005-0000-0000-000019070000}"/>
    <cellStyle name="Note 6 2 2 2" xfId="1756" xr:uid="{00000000-0005-0000-0000-00001A070000}"/>
    <cellStyle name="Note 6 2 2 3" xfId="1757" xr:uid="{00000000-0005-0000-0000-00001B070000}"/>
    <cellStyle name="Note 6 2 3" xfId="1758" xr:uid="{00000000-0005-0000-0000-00001C070000}"/>
    <cellStyle name="Note 6 3" xfId="1759" xr:uid="{00000000-0005-0000-0000-00001D070000}"/>
    <cellStyle name="Note 6 3 2" xfId="1760" xr:uid="{00000000-0005-0000-0000-00001E070000}"/>
    <cellStyle name="Note 6 3 3" xfId="1761" xr:uid="{00000000-0005-0000-0000-00001F070000}"/>
    <cellStyle name="Note 6 4" xfId="1762" xr:uid="{00000000-0005-0000-0000-000020070000}"/>
    <cellStyle name="Note 7" xfId="1763" xr:uid="{00000000-0005-0000-0000-000021070000}"/>
    <cellStyle name="Note 7 2" xfId="1764" xr:uid="{00000000-0005-0000-0000-000022070000}"/>
    <cellStyle name="Note 7 2 2" xfId="1765" xr:uid="{00000000-0005-0000-0000-000023070000}"/>
    <cellStyle name="Note 7 2 2 2" xfId="1766" xr:uid="{00000000-0005-0000-0000-000024070000}"/>
    <cellStyle name="Note 7 2 2 3" xfId="1767" xr:uid="{00000000-0005-0000-0000-000025070000}"/>
    <cellStyle name="Note 7 2 3" xfId="1768" xr:uid="{00000000-0005-0000-0000-000026070000}"/>
    <cellStyle name="Note 7 3" xfId="1769" xr:uid="{00000000-0005-0000-0000-000027070000}"/>
    <cellStyle name="Note 7 3 2" xfId="1770" xr:uid="{00000000-0005-0000-0000-000028070000}"/>
    <cellStyle name="Note 7 3 3" xfId="1771" xr:uid="{00000000-0005-0000-0000-000029070000}"/>
    <cellStyle name="Note 7 4" xfId="1772" xr:uid="{00000000-0005-0000-0000-00002A070000}"/>
    <cellStyle name="Note 8" xfId="1773" xr:uid="{00000000-0005-0000-0000-00002B070000}"/>
    <cellStyle name="Obiskana hiperpovezava" xfId="2412" builtinId="9" hidden="1"/>
    <cellStyle name="Obiskana hiperpovezava" xfId="2415" builtinId="9" hidden="1"/>
    <cellStyle name="Obiskana hiperpovezava" xfId="2417" builtinId="9" hidden="1"/>
    <cellStyle name="Obiskana hiperpovezava" xfId="2419" builtinId="9" hidden="1"/>
    <cellStyle name="Obiskana hiperpovezava" xfId="2421" builtinId="9" hidden="1"/>
    <cellStyle name="Obiskana hiperpovezava" xfId="2423" builtinId="9" hidden="1"/>
    <cellStyle name="Obiskana hiperpovezava" xfId="2425" builtinId="9" hidden="1"/>
    <cellStyle name="Obiskana hiperpovezava" xfId="2427" builtinId="9" hidden="1"/>
    <cellStyle name="Obiskana hiperpovezava" xfId="2429" builtinId="9" hidden="1"/>
    <cellStyle name="Obiskana hiperpovezava" xfId="2431" builtinId="9" hidden="1"/>
    <cellStyle name="Obiskana hiperpovezava" xfId="2433" builtinId="9" hidden="1"/>
    <cellStyle name="Obiskana hiperpovezava" xfId="2435" builtinId="9" hidden="1"/>
    <cellStyle name="Obiskana hiperpovezava" xfId="2437" builtinId="9" hidden="1"/>
    <cellStyle name="Obiskana hiperpovezava" xfId="2439" builtinId="9" hidden="1"/>
    <cellStyle name="Obiskana hiperpovezava" xfId="2441" builtinId="9" hidden="1"/>
    <cellStyle name="Obiskana hiperpovezava" xfId="2443" builtinId="9" hidden="1"/>
    <cellStyle name="Obiskana hiperpovezava" xfId="2445" builtinId="9" hidden="1"/>
    <cellStyle name="Obiskana hiperpovezava" xfId="2447" builtinId="9" hidden="1"/>
    <cellStyle name="Obiskana hiperpovezava" xfId="2449" builtinId="9" hidden="1"/>
    <cellStyle name="Obiskana hiperpovezava" xfId="2451" builtinId="9" hidden="1"/>
    <cellStyle name="Obiskana hiperpovezava" xfId="2453" builtinId="9" hidden="1"/>
    <cellStyle name="Obiskana hiperpovezava" xfId="2457" builtinId="9" hidden="1"/>
    <cellStyle name="Obiskana hiperpovezava" xfId="2459" builtinId="9" hidden="1"/>
    <cellStyle name="Obiskana hiperpovezava" xfId="2461" builtinId="9" hidden="1"/>
    <cellStyle name="Obiskana hiperpovezava" xfId="2463" builtinId="9" hidden="1"/>
    <cellStyle name="Obiskana hiperpovezava" xfId="2465" builtinId="9" hidden="1"/>
    <cellStyle name="Obiskana hiperpovezava" xfId="2467" builtinId="9" hidden="1"/>
    <cellStyle name="Obiskana hiperpovezava" xfId="2469" builtinId="9" hidden="1"/>
    <cellStyle name="Obiskana hiperpovezava" xfId="2471" builtinId="9" hidden="1"/>
    <cellStyle name="Obiskana hiperpovezava" xfId="2473" builtinId="9" hidden="1"/>
    <cellStyle name="Odstotek 2" xfId="1774" xr:uid="{00000000-0005-0000-0000-00002C070000}"/>
    <cellStyle name="Odstotek 2 2" xfId="1775" xr:uid="{00000000-0005-0000-0000-00002D070000}"/>
    <cellStyle name="Odstotek 2 2 2" xfId="1776" xr:uid="{00000000-0005-0000-0000-00002E070000}"/>
    <cellStyle name="Odstotek 2 2 2 2" xfId="1777" xr:uid="{00000000-0005-0000-0000-00002F070000}"/>
    <cellStyle name="Odstotek 2 2 2 2 2" xfId="1778" xr:uid="{00000000-0005-0000-0000-000030070000}"/>
    <cellStyle name="Odstotek 2 2 2 2 2 2" xfId="1779" xr:uid="{00000000-0005-0000-0000-000031070000}"/>
    <cellStyle name="Odstotek 2 2 3" xfId="1780" xr:uid="{00000000-0005-0000-0000-000032070000}"/>
    <cellStyle name="Odstotek 2 2 3 2" xfId="1781" xr:uid="{00000000-0005-0000-0000-000033070000}"/>
    <cellStyle name="Odstotek 2 2 3 2 2" xfId="1782" xr:uid="{00000000-0005-0000-0000-000034070000}"/>
    <cellStyle name="Odstotek 2 3" xfId="1783" xr:uid="{00000000-0005-0000-0000-000035070000}"/>
    <cellStyle name="Odstotek 2 3 2" xfId="1784" xr:uid="{00000000-0005-0000-0000-000036070000}"/>
    <cellStyle name="Odstotek 2 3 2 2" xfId="1785" xr:uid="{00000000-0005-0000-0000-000037070000}"/>
    <cellStyle name="Odstotek 2 3 2 2 2" xfId="1786" xr:uid="{00000000-0005-0000-0000-000038070000}"/>
    <cellStyle name="Odstotek 2 4" xfId="1787" xr:uid="{00000000-0005-0000-0000-000039070000}"/>
    <cellStyle name="Odstotek 2 4 2" xfId="1788" xr:uid="{00000000-0005-0000-0000-00003A070000}"/>
    <cellStyle name="Odstotek 2 4 2 2" xfId="1789" xr:uid="{00000000-0005-0000-0000-00003B070000}"/>
    <cellStyle name="Odstotek 3" xfId="1790" xr:uid="{00000000-0005-0000-0000-00003C070000}"/>
    <cellStyle name="Odstotek 3 2" xfId="1791" xr:uid="{00000000-0005-0000-0000-00003D070000}"/>
    <cellStyle name="Odstotek 3 2 2" xfId="1792" xr:uid="{00000000-0005-0000-0000-00003E070000}"/>
    <cellStyle name="Odstotek 3 2 2 2" xfId="1793" xr:uid="{00000000-0005-0000-0000-00003F070000}"/>
    <cellStyle name="Odstotek 3 2 2 2 2" xfId="1794" xr:uid="{00000000-0005-0000-0000-000040070000}"/>
    <cellStyle name="Odstotek 3 3" xfId="1795" xr:uid="{00000000-0005-0000-0000-000041070000}"/>
    <cellStyle name="Odstotek 3 3 2" xfId="1796" xr:uid="{00000000-0005-0000-0000-000042070000}"/>
    <cellStyle name="Odstotek 3 3 2 2" xfId="1797" xr:uid="{00000000-0005-0000-0000-000043070000}"/>
    <cellStyle name="Odstotek 4" xfId="1798" xr:uid="{00000000-0005-0000-0000-000044070000}"/>
    <cellStyle name="Odstotek 4 2" xfId="1799" xr:uid="{00000000-0005-0000-0000-000045070000}"/>
    <cellStyle name="Odstotek 4 2 2" xfId="1800" xr:uid="{00000000-0005-0000-0000-000046070000}"/>
    <cellStyle name="Odstotek 4 2 3" xfId="1801" xr:uid="{00000000-0005-0000-0000-000047070000}"/>
    <cellStyle name="Odstotek 4 2 4" xfId="1802" xr:uid="{00000000-0005-0000-0000-000048070000}"/>
    <cellStyle name="Odstotek 4 2 4 2" xfId="1803" xr:uid="{00000000-0005-0000-0000-000049070000}"/>
    <cellStyle name="Odstotek 4 3" xfId="1804" xr:uid="{00000000-0005-0000-0000-00004A070000}"/>
    <cellStyle name="Odstotek 4 4" xfId="1805" xr:uid="{00000000-0005-0000-0000-00004B070000}"/>
    <cellStyle name="Odstotek 4 5" xfId="1806" xr:uid="{00000000-0005-0000-0000-00004C070000}"/>
    <cellStyle name="Odstotek 4 5 2" xfId="1807" xr:uid="{00000000-0005-0000-0000-00004D070000}"/>
    <cellStyle name="Odstotek 5" xfId="1808" xr:uid="{00000000-0005-0000-0000-00004E070000}"/>
    <cellStyle name="Odstotek 5 2" xfId="1809" xr:uid="{00000000-0005-0000-0000-00004F070000}"/>
    <cellStyle name="Odstotek 5 2 2" xfId="1810" xr:uid="{00000000-0005-0000-0000-000050070000}"/>
    <cellStyle name="Odstotek 5 2 2 2" xfId="1811" xr:uid="{00000000-0005-0000-0000-000051070000}"/>
    <cellStyle name="Odstotek 5 2 2 2 2" xfId="1812" xr:uid="{00000000-0005-0000-0000-000052070000}"/>
    <cellStyle name="Odstotek 5 3" xfId="1813" xr:uid="{00000000-0005-0000-0000-000053070000}"/>
    <cellStyle name="Odstotek 5 3 2" xfId="1814" xr:uid="{00000000-0005-0000-0000-000054070000}"/>
    <cellStyle name="Odstotek 5 3 2 2" xfId="1815" xr:uid="{00000000-0005-0000-0000-000055070000}"/>
    <cellStyle name="Opomba 10" xfId="1816" xr:uid="{00000000-0005-0000-0000-000056070000}"/>
    <cellStyle name="Opomba 10 2" xfId="1817" xr:uid="{00000000-0005-0000-0000-000057070000}"/>
    <cellStyle name="Opomba 10 2 2" xfId="1818" xr:uid="{00000000-0005-0000-0000-000058070000}"/>
    <cellStyle name="Opomba 11" xfId="1819" xr:uid="{00000000-0005-0000-0000-000059070000}"/>
    <cellStyle name="Opomba 11 2" xfId="1820" xr:uid="{00000000-0005-0000-0000-00005A070000}"/>
    <cellStyle name="Opomba 2" xfId="1821" xr:uid="{00000000-0005-0000-0000-00005B070000}"/>
    <cellStyle name="Opomba 2 2" xfId="1822" xr:uid="{00000000-0005-0000-0000-00005C070000}"/>
    <cellStyle name="Opomba 2 2 2" xfId="1823" xr:uid="{00000000-0005-0000-0000-00005D070000}"/>
    <cellStyle name="Opomba 2 2 2 2" xfId="1824" xr:uid="{00000000-0005-0000-0000-00005E070000}"/>
    <cellStyle name="Opomba 2 2 2 2 2" xfId="1825" xr:uid="{00000000-0005-0000-0000-00005F070000}"/>
    <cellStyle name="Opomba 2 2 2 2 2 2" xfId="1826" xr:uid="{00000000-0005-0000-0000-000060070000}"/>
    <cellStyle name="Opomba 2 2 3" xfId="1827" xr:uid="{00000000-0005-0000-0000-000061070000}"/>
    <cellStyle name="Opomba 2 2 3 2" xfId="1828" xr:uid="{00000000-0005-0000-0000-000062070000}"/>
    <cellStyle name="Opomba 2 2 3 2 2" xfId="1829" xr:uid="{00000000-0005-0000-0000-000063070000}"/>
    <cellStyle name="Opomba 2 3" xfId="1830" xr:uid="{00000000-0005-0000-0000-000064070000}"/>
    <cellStyle name="Opomba 2 3 2" xfId="1831" xr:uid="{00000000-0005-0000-0000-000065070000}"/>
    <cellStyle name="Opomba 2 4" xfId="1832" xr:uid="{00000000-0005-0000-0000-000066070000}"/>
    <cellStyle name="Opomba 2 4 2" xfId="1833" xr:uid="{00000000-0005-0000-0000-000067070000}"/>
    <cellStyle name="Opomba 2 4 2 2" xfId="1834" xr:uid="{00000000-0005-0000-0000-000068070000}"/>
    <cellStyle name="Opomba 2 4 2 2 2" xfId="1835" xr:uid="{00000000-0005-0000-0000-000069070000}"/>
    <cellStyle name="Opomba 2 5" xfId="1836" xr:uid="{00000000-0005-0000-0000-00006A070000}"/>
    <cellStyle name="Opomba 2 5 2" xfId="1837" xr:uid="{00000000-0005-0000-0000-00006B070000}"/>
    <cellStyle name="Opomba 2 5 2 2" xfId="1838" xr:uid="{00000000-0005-0000-0000-00006C070000}"/>
    <cellStyle name="Opomba 3" xfId="1839" xr:uid="{00000000-0005-0000-0000-00006D070000}"/>
    <cellStyle name="Opomba 3 2" xfId="1840" xr:uid="{00000000-0005-0000-0000-00006E070000}"/>
    <cellStyle name="Opomba 3 2 2" xfId="1841" xr:uid="{00000000-0005-0000-0000-00006F070000}"/>
    <cellStyle name="Opomba 3 2 2 2" xfId="1842" xr:uid="{00000000-0005-0000-0000-000070070000}"/>
    <cellStyle name="Opomba 3 2 2 2 2" xfId="1843" xr:uid="{00000000-0005-0000-0000-000071070000}"/>
    <cellStyle name="Opomba 3 2 2 2 2 2" xfId="1844" xr:uid="{00000000-0005-0000-0000-000072070000}"/>
    <cellStyle name="Opomba 3 2 2 2 2 2 2" xfId="1845" xr:uid="{00000000-0005-0000-0000-000073070000}"/>
    <cellStyle name="Opomba 3 2 2 3" xfId="1846" xr:uid="{00000000-0005-0000-0000-000074070000}"/>
    <cellStyle name="Opomba 3 2 2 3 2" xfId="1847" xr:uid="{00000000-0005-0000-0000-000075070000}"/>
    <cellStyle name="Opomba 3 2 2 3 2 2" xfId="1848" xr:uid="{00000000-0005-0000-0000-000076070000}"/>
    <cellStyle name="Opomba 3 2 3" xfId="1849" xr:uid="{00000000-0005-0000-0000-000077070000}"/>
    <cellStyle name="Opomba 3 2 3 2" xfId="1850" xr:uid="{00000000-0005-0000-0000-000078070000}"/>
    <cellStyle name="Opomba 3 2 3 2 2" xfId="1851" xr:uid="{00000000-0005-0000-0000-000079070000}"/>
    <cellStyle name="Opomba 3 2 3 2 2 2" xfId="1852" xr:uid="{00000000-0005-0000-0000-00007A070000}"/>
    <cellStyle name="Opomba 3 2 4" xfId="1853" xr:uid="{00000000-0005-0000-0000-00007B070000}"/>
    <cellStyle name="Opomba 3 2 4 2" xfId="1854" xr:uid="{00000000-0005-0000-0000-00007C070000}"/>
    <cellStyle name="Opomba 3 2 4 2 2" xfId="1855" xr:uid="{00000000-0005-0000-0000-00007D070000}"/>
    <cellStyle name="Opomba 3 3" xfId="1856" xr:uid="{00000000-0005-0000-0000-00007E070000}"/>
    <cellStyle name="Opomba 3 3 2" xfId="1857" xr:uid="{00000000-0005-0000-0000-00007F070000}"/>
    <cellStyle name="Opomba 3 3 2 2" xfId="1858" xr:uid="{00000000-0005-0000-0000-000080070000}"/>
    <cellStyle name="Opomba 3 3 2 2 2" xfId="1859" xr:uid="{00000000-0005-0000-0000-000081070000}"/>
    <cellStyle name="Opomba 3 4" xfId="1860" xr:uid="{00000000-0005-0000-0000-000082070000}"/>
    <cellStyle name="Opomba 3 4 2" xfId="1861" xr:uid="{00000000-0005-0000-0000-000083070000}"/>
    <cellStyle name="Opomba 3 4 2 2" xfId="1862" xr:uid="{00000000-0005-0000-0000-000084070000}"/>
    <cellStyle name="Opomba 4" xfId="1863" xr:uid="{00000000-0005-0000-0000-000085070000}"/>
    <cellStyle name="Opomba 4 2" xfId="1864" xr:uid="{00000000-0005-0000-0000-000086070000}"/>
    <cellStyle name="Opomba 4 2 2" xfId="1865" xr:uid="{00000000-0005-0000-0000-000087070000}"/>
    <cellStyle name="Opomba 4 2 2 2" xfId="1866" xr:uid="{00000000-0005-0000-0000-000088070000}"/>
    <cellStyle name="Opomba 4 2 2 2 2" xfId="1867" xr:uid="{00000000-0005-0000-0000-000089070000}"/>
    <cellStyle name="Opomba 4 3" xfId="1868" xr:uid="{00000000-0005-0000-0000-00008A070000}"/>
    <cellStyle name="Opomba 4 3 2" xfId="1869" xr:uid="{00000000-0005-0000-0000-00008B070000}"/>
    <cellStyle name="Opomba 4 3 2 2" xfId="1870" xr:uid="{00000000-0005-0000-0000-00008C070000}"/>
    <cellStyle name="Opomba 5" xfId="1871" xr:uid="{00000000-0005-0000-0000-00008D070000}"/>
    <cellStyle name="Opomba 5 2" xfId="1872" xr:uid="{00000000-0005-0000-0000-00008E070000}"/>
    <cellStyle name="Opomba 5 2 2" xfId="1873" xr:uid="{00000000-0005-0000-0000-00008F070000}"/>
    <cellStyle name="Opomba 5 2 2 2" xfId="1874" xr:uid="{00000000-0005-0000-0000-000090070000}"/>
    <cellStyle name="Opomba 5 2 2 2 2" xfId="1875" xr:uid="{00000000-0005-0000-0000-000091070000}"/>
    <cellStyle name="Opomba 5 3" xfId="1876" xr:uid="{00000000-0005-0000-0000-000092070000}"/>
    <cellStyle name="Opomba 5 3 2" xfId="1877" xr:uid="{00000000-0005-0000-0000-000093070000}"/>
    <cellStyle name="Opomba 5 3 2 2" xfId="1878" xr:uid="{00000000-0005-0000-0000-000094070000}"/>
    <cellStyle name="Opomba 6" xfId="1879" xr:uid="{00000000-0005-0000-0000-000095070000}"/>
    <cellStyle name="Opomba 6 2" xfId="1880" xr:uid="{00000000-0005-0000-0000-000096070000}"/>
    <cellStyle name="Opomba 7" xfId="1881" xr:uid="{00000000-0005-0000-0000-000097070000}"/>
    <cellStyle name="Opomba 7 2" xfId="1882" xr:uid="{00000000-0005-0000-0000-000098070000}"/>
    <cellStyle name="Opomba 7 2 2" xfId="1883" xr:uid="{00000000-0005-0000-0000-000099070000}"/>
    <cellStyle name="Opomba 7 2 2 2" xfId="1884" xr:uid="{00000000-0005-0000-0000-00009A070000}"/>
    <cellStyle name="Opomba 8" xfId="1885" xr:uid="{00000000-0005-0000-0000-00009B070000}"/>
    <cellStyle name="Opomba 8 2" xfId="1886" xr:uid="{00000000-0005-0000-0000-00009C070000}"/>
    <cellStyle name="Opomba 8 2 2" xfId="1887" xr:uid="{00000000-0005-0000-0000-00009D070000}"/>
    <cellStyle name="Opomba 8 2 2 2" xfId="1888" xr:uid="{00000000-0005-0000-0000-00009E070000}"/>
    <cellStyle name="Opomba 8 2 2 2 2" xfId="1889" xr:uid="{00000000-0005-0000-0000-00009F070000}"/>
    <cellStyle name="Opomba 8 3" xfId="1890" xr:uid="{00000000-0005-0000-0000-0000A0070000}"/>
    <cellStyle name="Opomba 8 3 2" xfId="1891" xr:uid="{00000000-0005-0000-0000-0000A1070000}"/>
    <cellStyle name="Opomba 8 3 2 2" xfId="1892" xr:uid="{00000000-0005-0000-0000-0000A2070000}"/>
    <cellStyle name="Opomba 9" xfId="1893" xr:uid="{00000000-0005-0000-0000-0000A3070000}"/>
    <cellStyle name="Opomba 9 2" xfId="1894" xr:uid="{00000000-0005-0000-0000-0000A4070000}"/>
    <cellStyle name="Opomba 9 2 2" xfId="1895" xr:uid="{00000000-0005-0000-0000-0000A5070000}"/>
    <cellStyle name="Opomba 9 3" xfId="1896" xr:uid="{00000000-0005-0000-0000-0000A6070000}"/>
    <cellStyle name="Opozorilo 2" xfId="1897" xr:uid="{00000000-0005-0000-0000-0000A7070000}"/>
    <cellStyle name="Opozorilo 2 2" xfId="1898" xr:uid="{00000000-0005-0000-0000-0000A8070000}"/>
    <cellStyle name="Opozorilo 2 2 2" xfId="1899" xr:uid="{00000000-0005-0000-0000-0000A9070000}"/>
    <cellStyle name="Opozorilo 2 3" xfId="1900" xr:uid="{00000000-0005-0000-0000-0000AA070000}"/>
    <cellStyle name="Opozorilo 3" xfId="1901" xr:uid="{00000000-0005-0000-0000-0000AB070000}"/>
    <cellStyle name="Opozorilo 3 2" xfId="1902" xr:uid="{00000000-0005-0000-0000-0000AC070000}"/>
    <cellStyle name="Opozorilo 4" xfId="1903" xr:uid="{00000000-0005-0000-0000-0000AD070000}"/>
    <cellStyle name="Opozorilo 4 2" xfId="1904" xr:uid="{00000000-0005-0000-0000-0000AE070000}"/>
    <cellStyle name="Output" xfId="1905" xr:uid="{00000000-0005-0000-0000-0000AF070000}"/>
    <cellStyle name="Output 2" xfId="1906" xr:uid="{00000000-0005-0000-0000-0000B0070000}"/>
    <cellStyle name="Output 2 2" xfId="1907" xr:uid="{00000000-0005-0000-0000-0000B1070000}"/>
    <cellStyle name="Output 2 3" xfId="1908" xr:uid="{00000000-0005-0000-0000-0000B2070000}"/>
    <cellStyle name="Output 2 3 2" xfId="1909" xr:uid="{00000000-0005-0000-0000-0000B3070000}"/>
    <cellStyle name="Output 2 4" xfId="1910" xr:uid="{00000000-0005-0000-0000-0000B4070000}"/>
    <cellStyle name="Output 2 4 2" xfId="1911" xr:uid="{00000000-0005-0000-0000-0000B5070000}"/>
    <cellStyle name="Output 2 5" xfId="1912" xr:uid="{00000000-0005-0000-0000-0000B6070000}"/>
    <cellStyle name="Output 3" xfId="1913" xr:uid="{00000000-0005-0000-0000-0000B7070000}"/>
    <cellStyle name="Output 3 2" xfId="1914" xr:uid="{00000000-0005-0000-0000-0000B8070000}"/>
    <cellStyle name="Output 4" xfId="1915" xr:uid="{00000000-0005-0000-0000-0000B9070000}"/>
    <cellStyle name="Output 4 2" xfId="1916" xr:uid="{00000000-0005-0000-0000-0000BA070000}"/>
    <cellStyle name="Output 5" xfId="1917" xr:uid="{00000000-0005-0000-0000-0000BB070000}"/>
    <cellStyle name="Output 5 2" xfId="1918" xr:uid="{00000000-0005-0000-0000-0000BC070000}"/>
    <cellStyle name="Output 6" xfId="1919" xr:uid="{00000000-0005-0000-0000-0000BD070000}"/>
    <cellStyle name="Output 6 2" xfId="1920" xr:uid="{00000000-0005-0000-0000-0000BE070000}"/>
    <cellStyle name="Percent 2" xfId="1921" xr:uid="{00000000-0005-0000-0000-0000BF070000}"/>
    <cellStyle name="Percent 2 2" xfId="1922" xr:uid="{00000000-0005-0000-0000-0000C0070000}"/>
    <cellStyle name="Percent 2 2 2" xfId="1923" xr:uid="{00000000-0005-0000-0000-0000C1070000}"/>
    <cellStyle name="Percent 2 2 2 2" xfId="1924" xr:uid="{00000000-0005-0000-0000-0000C2070000}"/>
    <cellStyle name="Pojasnjevalno besedilo 2" xfId="1925" xr:uid="{00000000-0005-0000-0000-0000C3070000}"/>
    <cellStyle name="Pojasnjevalno besedilo 2 2" xfId="1926" xr:uid="{00000000-0005-0000-0000-0000C4070000}"/>
    <cellStyle name="Pojasnjevalno besedilo 2 2 2" xfId="1927" xr:uid="{00000000-0005-0000-0000-0000C5070000}"/>
    <cellStyle name="Pojasnjevalno besedilo 2 3" xfId="1928" xr:uid="{00000000-0005-0000-0000-0000C6070000}"/>
    <cellStyle name="Pojasnjevalno besedilo 3" xfId="1929" xr:uid="{00000000-0005-0000-0000-0000C7070000}"/>
    <cellStyle name="Pojasnjevalno besedilo 3 2" xfId="1930" xr:uid="{00000000-0005-0000-0000-0000C8070000}"/>
    <cellStyle name="Pojasnjevalno besedilo 4" xfId="1931" xr:uid="{00000000-0005-0000-0000-0000C9070000}"/>
    <cellStyle name="Pojasnjevalno besedilo 4 2" xfId="1932" xr:uid="{00000000-0005-0000-0000-0000CA070000}"/>
    <cellStyle name="Pojasnjevalno besedilo 5" xfId="1933" xr:uid="{00000000-0005-0000-0000-0000CB070000}"/>
    <cellStyle name="pos" xfId="1934" xr:uid="{00000000-0005-0000-0000-0000CC070000}"/>
    <cellStyle name="pos 2" xfId="1935" xr:uid="{00000000-0005-0000-0000-0000CD070000}"/>
    <cellStyle name="pos 2 2" xfId="1936" xr:uid="{00000000-0005-0000-0000-0000CE070000}"/>
    <cellStyle name="pos 2 2 2" xfId="1937" xr:uid="{00000000-0005-0000-0000-0000CF070000}"/>
    <cellStyle name="pos 2 2 3" xfId="1938" xr:uid="{00000000-0005-0000-0000-0000D0070000}"/>
    <cellStyle name="pos 2 3" xfId="1939" xr:uid="{00000000-0005-0000-0000-0000D1070000}"/>
    <cellStyle name="pos 2 4" xfId="1940" xr:uid="{00000000-0005-0000-0000-0000D2070000}"/>
    <cellStyle name="pos 3" xfId="1941" xr:uid="{00000000-0005-0000-0000-0000D3070000}"/>
    <cellStyle name="pos 3 2" xfId="1942" xr:uid="{00000000-0005-0000-0000-0000D4070000}"/>
    <cellStyle name="pos 3 2 2" xfId="1943" xr:uid="{00000000-0005-0000-0000-0000D5070000}"/>
    <cellStyle name="pos 3 2 3" xfId="1944" xr:uid="{00000000-0005-0000-0000-0000D6070000}"/>
    <cellStyle name="pos 3 3" xfId="1945" xr:uid="{00000000-0005-0000-0000-0000D7070000}"/>
    <cellStyle name="pos 3 4" xfId="1946" xr:uid="{00000000-0005-0000-0000-0000D8070000}"/>
    <cellStyle name="pos 4" xfId="1947" xr:uid="{00000000-0005-0000-0000-0000D9070000}"/>
    <cellStyle name="pos 4 2" xfId="1948" xr:uid="{00000000-0005-0000-0000-0000DA070000}"/>
    <cellStyle name="pos 4 2 2" xfId="1949" xr:uid="{00000000-0005-0000-0000-0000DB070000}"/>
    <cellStyle name="pos 4 2 2 2" xfId="1950" xr:uid="{00000000-0005-0000-0000-0000DC070000}"/>
    <cellStyle name="pos 4 2 2 3" xfId="1951" xr:uid="{00000000-0005-0000-0000-0000DD070000}"/>
    <cellStyle name="pos 4 2 3" xfId="1952" xr:uid="{00000000-0005-0000-0000-0000DE070000}"/>
    <cellStyle name="pos 4 2 4" xfId="1953" xr:uid="{00000000-0005-0000-0000-0000DF070000}"/>
    <cellStyle name="pos 4 3" xfId="1954" xr:uid="{00000000-0005-0000-0000-0000E0070000}"/>
    <cellStyle name="pos 4 4" xfId="1955" xr:uid="{00000000-0005-0000-0000-0000E1070000}"/>
    <cellStyle name="pos 5" xfId="1956" xr:uid="{00000000-0005-0000-0000-0000E2070000}"/>
    <cellStyle name="pos 5 2" xfId="1957" xr:uid="{00000000-0005-0000-0000-0000E3070000}"/>
    <cellStyle name="pos 5 2 2" xfId="1958" xr:uid="{00000000-0005-0000-0000-0000E4070000}"/>
    <cellStyle name="pos 5 2 3" xfId="1959" xr:uid="{00000000-0005-0000-0000-0000E5070000}"/>
    <cellStyle name="pos 5 3" xfId="1960" xr:uid="{00000000-0005-0000-0000-0000E6070000}"/>
    <cellStyle name="pos 5 4" xfId="1961" xr:uid="{00000000-0005-0000-0000-0000E7070000}"/>
    <cellStyle name="pos 6" xfId="1962" xr:uid="{00000000-0005-0000-0000-0000E8070000}"/>
    <cellStyle name="pos 7" xfId="1963" xr:uid="{00000000-0005-0000-0000-0000E9070000}"/>
    <cellStyle name="pos 7 2" xfId="1964" xr:uid="{00000000-0005-0000-0000-0000EA070000}"/>
    <cellStyle name="pos_List1" xfId="1965" xr:uid="{00000000-0005-0000-0000-0000EB070000}"/>
    <cellStyle name="Poudarek1 2" xfId="1966" xr:uid="{00000000-0005-0000-0000-0000EC070000}"/>
    <cellStyle name="Poudarek1 2 2" xfId="1967" xr:uid="{00000000-0005-0000-0000-0000ED070000}"/>
    <cellStyle name="Poudarek1 2 2 2" xfId="1968" xr:uid="{00000000-0005-0000-0000-0000EE070000}"/>
    <cellStyle name="Poudarek1 2 3" xfId="1969" xr:uid="{00000000-0005-0000-0000-0000EF070000}"/>
    <cellStyle name="Poudarek1 3" xfId="1970" xr:uid="{00000000-0005-0000-0000-0000F0070000}"/>
    <cellStyle name="Poudarek1 3 2" xfId="1971" xr:uid="{00000000-0005-0000-0000-0000F1070000}"/>
    <cellStyle name="Poudarek1 4" xfId="1972" xr:uid="{00000000-0005-0000-0000-0000F2070000}"/>
    <cellStyle name="Poudarek1 4 2" xfId="1973" xr:uid="{00000000-0005-0000-0000-0000F3070000}"/>
    <cellStyle name="Poudarek1 5" xfId="1974" xr:uid="{00000000-0005-0000-0000-0000F4070000}"/>
    <cellStyle name="Poudarek2 2" xfId="1975" xr:uid="{00000000-0005-0000-0000-0000F5070000}"/>
    <cellStyle name="Poudarek2 2 2" xfId="1976" xr:uid="{00000000-0005-0000-0000-0000F6070000}"/>
    <cellStyle name="Poudarek2 2 2 2" xfId="1977" xr:uid="{00000000-0005-0000-0000-0000F7070000}"/>
    <cellStyle name="Poudarek2 2 3" xfId="1978" xr:uid="{00000000-0005-0000-0000-0000F8070000}"/>
    <cellStyle name="Poudarek2 3" xfId="1979" xr:uid="{00000000-0005-0000-0000-0000F9070000}"/>
    <cellStyle name="Poudarek2 3 2" xfId="1980" xr:uid="{00000000-0005-0000-0000-0000FA070000}"/>
    <cellStyle name="Poudarek2 4" xfId="1981" xr:uid="{00000000-0005-0000-0000-0000FB070000}"/>
    <cellStyle name="Poudarek2 4 2" xfId="1982" xr:uid="{00000000-0005-0000-0000-0000FC070000}"/>
    <cellStyle name="Poudarek2 5" xfId="1983" xr:uid="{00000000-0005-0000-0000-0000FD070000}"/>
    <cellStyle name="Poudarek3 2" xfId="1984" xr:uid="{00000000-0005-0000-0000-0000FE070000}"/>
    <cellStyle name="Poudarek3 2 2" xfId="1985" xr:uid="{00000000-0005-0000-0000-0000FF070000}"/>
    <cellStyle name="Poudarek3 2 2 2" xfId="1986" xr:uid="{00000000-0005-0000-0000-000000080000}"/>
    <cellStyle name="Poudarek3 2 3" xfId="1987" xr:uid="{00000000-0005-0000-0000-000001080000}"/>
    <cellStyle name="Poudarek3 3" xfId="1988" xr:uid="{00000000-0005-0000-0000-000002080000}"/>
    <cellStyle name="Poudarek3 3 2" xfId="1989" xr:uid="{00000000-0005-0000-0000-000003080000}"/>
    <cellStyle name="Poudarek3 4" xfId="1990" xr:uid="{00000000-0005-0000-0000-000004080000}"/>
    <cellStyle name="Poudarek3 4 2" xfId="1991" xr:uid="{00000000-0005-0000-0000-000005080000}"/>
    <cellStyle name="Poudarek3 5" xfId="1992" xr:uid="{00000000-0005-0000-0000-000006080000}"/>
    <cellStyle name="Poudarek4 2" xfId="1993" xr:uid="{00000000-0005-0000-0000-000007080000}"/>
    <cellStyle name="Poudarek4 2 2" xfId="1994" xr:uid="{00000000-0005-0000-0000-000008080000}"/>
    <cellStyle name="Poudarek4 2 2 2" xfId="1995" xr:uid="{00000000-0005-0000-0000-000009080000}"/>
    <cellStyle name="Poudarek4 2 3" xfId="1996" xr:uid="{00000000-0005-0000-0000-00000A080000}"/>
    <cellStyle name="Poudarek4 3" xfId="1997" xr:uid="{00000000-0005-0000-0000-00000B080000}"/>
    <cellStyle name="Poudarek4 3 2" xfId="1998" xr:uid="{00000000-0005-0000-0000-00000C080000}"/>
    <cellStyle name="Poudarek4 4" xfId="1999" xr:uid="{00000000-0005-0000-0000-00000D080000}"/>
    <cellStyle name="Poudarek4 4 2" xfId="2000" xr:uid="{00000000-0005-0000-0000-00000E080000}"/>
    <cellStyle name="Poudarek4 5" xfId="2001" xr:uid="{00000000-0005-0000-0000-00000F080000}"/>
    <cellStyle name="Poudarek5 2" xfId="2002" xr:uid="{00000000-0005-0000-0000-000010080000}"/>
    <cellStyle name="Poudarek5 2 2" xfId="2003" xr:uid="{00000000-0005-0000-0000-000011080000}"/>
    <cellStyle name="Poudarek5 2 2 2" xfId="2004" xr:uid="{00000000-0005-0000-0000-000012080000}"/>
    <cellStyle name="Poudarek5 2 3" xfId="2005" xr:uid="{00000000-0005-0000-0000-000013080000}"/>
    <cellStyle name="Poudarek5 3" xfId="2006" xr:uid="{00000000-0005-0000-0000-000014080000}"/>
    <cellStyle name="Poudarek5 3 2" xfId="2007" xr:uid="{00000000-0005-0000-0000-000015080000}"/>
    <cellStyle name="Poudarek5 4" xfId="2008" xr:uid="{00000000-0005-0000-0000-000016080000}"/>
    <cellStyle name="Poudarek5 4 2" xfId="2009" xr:uid="{00000000-0005-0000-0000-000017080000}"/>
    <cellStyle name="Poudarek5 5" xfId="2010" xr:uid="{00000000-0005-0000-0000-000018080000}"/>
    <cellStyle name="Poudarek6 2" xfId="2011" xr:uid="{00000000-0005-0000-0000-000019080000}"/>
    <cellStyle name="Poudarek6 2 2" xfId="2012" xr:uid="{00000000-0005-0000-0000-00001A080000}"/>
    <cellStyle name="Poudarek6 2 2 2" xfId="2013" xr:uid="{00000000-0005-0000-0000-00001B080000}"/>
    <cellStyle name="Poudarek6 2 3" xfId="2014" xr:uid="{00000000-0005-0000-0000-00001C080000}"/>
    <cellStyle name="Poudarek6 3" xfId="2015" xr:uid="{00000000-0005-0000-0000-00001D080000}"/>
    <cellStyle name="Poudarek6 3 2" xfId="2016" xr:uid="{00000000-0005-0000-0000-00001E080000}"/>
    <cellStyle name="Poudarek6 4" xfId="2017" xr:uid="{00000000-0005-0000-0000-00001F080000}"/>
    <cellStyle name="Poudarek6 4 2" xfId="2018" xr:uid="{00000000-0005-0000-0000-000020080000}"/>
    <cellStyle name="Poudarek6 5" xfId="2019" xr:uid="{00000000-0005-0000-0000-000021080000}"/>
    <cellStyle name="Povezana celica 2" xfId="2020" xr:uid="{00000000-0005-0000-0000-000022080000}"/>
    <cellStyle name="Povezana celica 2 2" xfId="2021" xr:uid="{00000000-0005-0000-0000-000023080000}"/>
    <cellStyle name="Povezana celica 2 2 2" xfId="2022" xr:uid="{00000000-0005-0000-0000-000024080000}"/>
    <cellStyle name="Povezana celica 2 3" xfId="2023" xr:uid="{00000000-0005-0000-0000-000025080000}"/>
    <cellStyle name="Povezana celica 3" xfId="2024" xr:uid="{00000000-0005-0000-0000-000026080000}"/>
    <cellStyle name="Povezana celica 3 2" xfId="2025" xr:uid="{00000000-0005-0000-0000-000027080000}"/>
    <cellStyle name="Povezana celica 4" xfId="2026" xr:uid="{00000000-0005-0000-0000-000028080000}"/>
    <cellStyle name="Povezana celica 4 2" xfId="2027" xr:uid="{00000000-0005-0000-0000-000029080000}"/>
    <cellStyle name="Povezana celica 5" xfId="2028" xr:uid="{00000000-0005-0000-0000-00002A080000}"/>
    <cellStyle name="Preveri celico 2" xfId="2029" xr:uid="{00000000-0005-0000-0000-00002B080000}"/>
    <cellStyle name="Preveri celico 2 2" xfId="2030" xr:uid="{00000000-0005-0000-0000-00002C080000}"/>
    <cellStyle name="Preveri celico 2 2 2" xfId="2031" xr:uid="{00000000-0005-0000-0000-00002D080000}"/>
    <cellStyle name="Preveri celico 2 3" xfId="2032" xr:uid="{00000000-0005-0000-0000-00002E080000}"/>
    <cellStyle name="Preveri celico 3" xfId="2033" xr:uid="{00000000-0005-0000-0000-00002F080000}"/>
    <cellStyle name="Preveri celico 3 2" xfId="2034" xr:uid="{00000000-0005-0000-0000-000030080000}"/>
    <cellStyle name="Preveri celico 4" xfId="2035" xr:uid="{00000000-0005-0000-0000-000031080000}"/>
    <cellStyle name="Preveri celico 4 2" xfId="2036" xr:uid="{00000000-0005-0000-0000-000032080000}"/>
    <cellStyle name="Preveri celico 5" xfId="2037" xr:uid="{00000000-0005-0000-0000-000033080000}"/>
    <cellStyle name="Računanje 2" xfId="2038" xr:uid="{00000000-0005-0000-0000-000034080000}"/>
    <cellStyle name="Računanje 2 2" xfId="2039" xr:uid="{00000000-0005-0000-0000-000035080000}"/>
    <cellStyle name="Računanje 2 2 2" xfId="2040" xr:uid="{00000000-0005-0000-0000-000036080000}"/>
    <cellStyle name="Računanje 2 3" xfId="2041" xr:uid="{00000000-0005-0000-0000-000037080000}"/>
    <cellStyle name="Računanje 3" xfId="2042" xr:uid="{00000000-0005-0000-0000-000038080000}"/>
    <cellStyle name="Računanje 3 2" xfId="2043" xr:uid="{00000000-0005-0000-0000-000039080000}"/>
    <cellStyle name="Računanje 4" xfId="2044" xr:uid="{00000000-0005-0000-0000-00003A080000}"/>
    <cellStyle name="Računanje 4 2" xfId="2045" xr:uid="{00000000-0005-0000-0000-00003B080000}"/>
    <cellStyle name="Računanje 5" xfId="2046" xr:uid="{00000000-0005-0000-0000-00003C080000}"/>
    <cellStyle name="Sheet Title" xfId="2047" xr:uid="{00000000-0005-0000-0000-00003D080000}"/>
    <cellStyle name="Sheet Title 2" xfId="2048" xr:uid="{00000000-0005-0000-0000-00003E080000}"/>
    <cellStyle name="Slabo 2" xfId="2049" xr:uid="{00000000-0005-0000-0000-00003F080000}"/>
    <cellStyle name="Slabo 2 2" xfId="2050" xr:uid="{00000000-0005-0000-0000-000040080000}"/>
    <cellStyle name="Slabo 2 2 2" xfId="2051" xr:uid="{00000000-0005-0000-0000-000041080000}"/>
    <cellStyle name="Slabo 2 3" xfId="2052" xr:uid="{00000000-0005-0000-0000-000042080000}"/>
    <cellStyle name="Slabo 3" xfId="2053" xr:uid="{00000000-0005-0000-0000-000043080000}"/>
    <cellStyle name="Slabo 3 2" xfId="2054" xr:uid="{00000000-0005-0000-0000-000044080000}"/>
    <cellStyle name="Slabo 4" xfId="2055" xr:uid="{00000000-0005-0000-0000-000045080000}"/>
    <cellStyle name="Slabo 4 2" xfId="2056" xr:uid="{00000000-0005-0000-0000-000046080000}"/>
    <cellStyle name="Slabo 5" xfId="2057" xr:uid="{00000000-0005-0000-0000-000047080000}"/>
    <cellStyle name="Slog 1" xfId="2058" xr:uid="{00000000-0005-0000-0000-000048080000}"/>
    <cellStyle name="Slog 1 2" xfId="2059" xr:uid="{00000000-0005-0000-0000-000049080000}"/>
    <cellStyle name="Standaard_ADVIESPRIJSLIJST 20041" xfId="2060" xr:uid="{00000000-0005-0000-0000-00004A080000}"/>
    <cellStyle name="Standard 2" xfId="2061" xr:uid="{00000000-0005-0000-0000-00004B080000}"/>
    <cellStyle name="Standard_20091113 CL LYNX und Feldgeräte NSP" xfId="2062" xr:uid="{00000000-0005-0000-0000-00004C080000}"/>
    <cellStyle name="Style 1" xfId="2063" xr:uid="{00000000-0005-0000-0000-00004D080000}"/>
    <cellStyle name="Style 1 10" xfId="2064" xr:uid="{00000000-0005-0000-0000-00004E080000}"/>
    <cellStyle name="Style 1 10 2" xfId="2065" xr:uid="{00000000-0005-0000-0000-00004F080000}"/>
    <cellStyle name="Style 1 11" xfId="2066" xr:uid="{00000000-0005-0000-0000-000050080000}"/>
    <cellStyle name="Style 1 2" xfId="2067" xr:uid="{00000000-0005-0000-0000-000051080000}"/>
    <cellStyle name="Style 1 2 2" xfId="2068" xr:uid="{00000000-0005-0000-0000-000052080000}"/>
    <cellStyle name="Style 1 2_PO9504F_IBM_CRM_2_kalk (2)" xfId="2069" xr:uid="{00000000-0005-0000-0000-000053080000}"/>
    <cellStyle name="Style 1 3" xfId="2070" xr:uid="{00000000-0005-0000-0000-000054080000}"/>
    <cellStyle name="Style 1 3 2" xfId="2071" xr:uid="{00000000-0005-0000-0000-000055080000}"/>
    <cellStyle name="Style 1 3 3" xfId="2072" xr:uid="{00000000-0005-0000-0000-000056080000}"/>
    <cellStyle name="Style 1 3 4" xfId="2073" xr:uid="{00000000-0005-0000-0000-000057080000}"/>
    <cellStyle name="Style 1 3_PO9504F_IBM_CRM_2_kalk (2)" xfId="2074" xr:uid="{00000000-0005-0000-0000-000058080000}"/>
    <cellStyle name="Style 1 4" xfId="2075" xr:uid="{00000000-0005-0000-0000-000059080000}"/>
    <cellStyle name="Style 1 5" xfId="2076" xr:uid="{00000000-0005-0000-0000-00005A080000}"/>
    <cellStyle name="Style 1 6" xfId="2077" xr:uid="{00000000-0005-0000-0000-00005B080000}"/>
    <cellStyle name="Style 1 7" xfId="2078" xr:uid="{00000000-0005-0000-0000-00005C080000}"/>
    <cellStyle name="Style 1 8" xfId="2079" xr:uid="{00000000-0005-0000-0000-00005D080000}"/>
    <cellStyle name="Style 1 9" xfId="2080" xr:uid="{00000000-0005-0000-0000-00005E080000}"/>
    <cellStyle name="Style 1 9 2" xfId="2081" xr:uid="{00000000-0005-0000-0000-00005F080000}"/>
    <cellStyle name="Title" xfId="2082" xr:uid="{00000000-0005-0000-0000-000060080000}"/>
    <cellStyle name="Title 2" xfId="2083" xr:uid="{00000000-0005-0000-0000-000061080000}"/>
    <cellStyle name="Title 2 2" xfId="2084" xr:uid="{00000000-0005-0000-0000-000062080000}"/>
    <cellStyle name="Title 2 3" xfId="2085" xr:uid="{00000000-0005-0000-0000-000063080000}"/>
    <cellStyle name="Title 2 3 2" xfId="2086" xr:uid="{00000000-0005-0000-0000-000064080000}"/>
    <cellStyle name="Title 2 3 3" xfId="2087" xr:uid="{00000000-0005-0000-0000-000065080000}"/>
    <cellStyle name="Title 2 4" xfId="2088" xr:uid="{00000000-0005-0000-0000-000066080000}"/>
    <cellStyle name="Title 3" xfId="2089" xr:uid="{00000000-0005-0000-0000-000067080000}"/>
    <cellStyle name="Title 3 2" xfId="2090" xr:uid="{00000000-0005-0000-0000-000068080000}"/>
    <cellStyle name="Title 4" xfId="2091" xr:uid="{00000000-0005-0000-0000-000069080000}"/>
    <cellStyle name="Title 4 2" xfId="2092" xr:uid="{00000000-0005-0000-0000-00006A080000}"/>
    <cellStyle name="Title 5" xfId="2093" xr:uid="{00000000-0005-0000-0000-00006B080000}"/>
    <cellStyle name="Title 5 2" xfId="2094" xr:uid="{00000000-0005-0000-0000-00006C080000}"/>
    <cellStyle name="Title 6" xfId="2095" xr:uid="{00000000-0005-0000-0000-00006D080000}"/>
    <cellStyle name="Title 6 2" xfId="2096" xr:uid="{00000000-0005-0000-0000-00006E080000}"/>
    <cellStyle name="Total" xfId="2097" xr:uid="{00000000-0005-0000-0000-00006F080000}"/>
    <cellStyle name="Total 2" xfId="2098" xr:uid="{00000000-0005-0000-0000-000070080000}"/>
    <cellStyle name="Total 2 2" xfId="2099" xr:uid="{00000000-0005-0000-0000-000071080000}"/>
    <cellStyle name="Total 2 3" xfId="2100" xr:uid="{00000000-0005-0000-0000-000072080000}"/>
    <cellStyle name="Total 2 3 2" xfId="2101" xr:uid="{00000000-0005-0000-0000-000073080000}"/>
    <cellStyle name="Total 2 4" xfId="2102" xr:uid="{00000000-0005-0000-0000-000074080000}"/>
    <cellStyle name="Total 2 4 2" xfId="2103" xr:uid="{00000000-0005-0000-0000-000075080000}"/>
    <cellStyle name="Total 2 5" xfId="2104" xr:uid="{00000000-0005-0000-0000-000076080000}"/>
    <cellStyle name="Total 3" xfId="2105" xr:uid="{00000000-0005-0000-0000-000077080000}"/>
    <cellStyle name="Total 3 2" xfId="2106" xr:uid="{00000000-0005-0000-0000-000078080000}"/>
    <cellStyle name="Total 4" xfId="2107" xr:uid="{00000000-0005-0000-0000-000079080000}"/>
    <cellStyle name="Total 4 2" xfId="2108" xr:uid="{00000000-0005-0000-0000-00007A080000}"/>
    <cellStyle name="Total 5" xfId="2109" xr:uid="{00000000-0005-0000-0000-00007B080000}"/>
    <cellStyle name="Total 5 2" xfId="2110" xr:uid="{00000000-0005-0000-0000-00007C080000}"/>
    <cellStyle name="Total 6" xfId="2111" xr:uid="{00000000-0005-0000-0000-00007D080000}"/>
    <cellStyle name="Valuta (0)_LACEYS TV price list 20030603" xfId="2112" xr:uid="{00000000-0005-0000-0000-00007E080000}"/>
    <cellStyle name="Valuta 2" xfId="4" xr:uid="{00000000-0005-0000-0000-00007F080000}"/>
    <cellStyle name="Valuta 2 2" xfId="2113" xr:uid="{00000000-0005-0000-0000-000080080000}"/>
    <cellStyle name="Valuta 2 2 2" xfId="2114" xr:uid="{00000000-0005-0000-0000-000081080000}"/>
    <cellStyle name="Valuta 2 2 2 2" xfId="2115" xr:uid="{00000000-0005-0000-0000-000082080000}"/>
    <cellStyle name="Valuta 2 2 2 2 2" xfId="2116" xr:uid="{00000000-0005-0000-0000-000083080000}"/>
    <cellStyle name="Valuta 2 2 2 2 2 2" xfId="2117" xr:uid="{00000000-0005-0000-0000-000084080000}"/>
    <cellStyle name="Valuta 2 2 3" xfId="2118" xr:uid="{00000000-0005-0000-0000-000085080000}"/>
    <cellStyle name="Valuta 2 2 3 2" xfId="2119" xr:uid="{00000000-0005-0000-0000-000086080000}"/>
    <cellStyle name="Valuta 2 2 3 2 2" xfId="2120" xr:uid="{00000000-0005-0000-0000-000087080000}"/>
    <cellStyle name="Valuta 2 3" xfId="2121" xr:uid="{00000000-0005-0000-0000-000088080000}"/>
    <cellStyle name="Valuta 2 3 2" xfId="2122" xr:uid="{00000000-0005-0000-0000-000089080000}"/>
    <cellStyle name="Valuta 2 3 2 2" xfId="2123" xr:uid="{00000000-0005-0000-0000-00008A080000}"/>
    <cellStyle name="Valuta 2 3 2 2 2" xfId="2124" xr:uid="{00000000-0005-0000-0000-00008B080000}"/>
    <cellStyle name="Valuta 2 4" xfId="2125" xr:uid="{00000000-0005-0000-0000-00008C080000}"/>
    <cellStyle name="Valuta 2 4 2" xfId="2126" xr:uid="{00000000-0005-0000-0000-00008D080000}"/>
    <cellStyle name="Valuta 2 4 2 2" xfId="2127" xr:uid="{00000000-0005-0000-0000-00008E080000}"/>
    <cellStyle name="Valuta 2 4 2 2 2" xfId="2128" xr:uid="{00000000-0005-0000-0000-00008F080000}"/>
    <cellStyle name="Valuta 2 5" xfId="2129" xr:uid="{00000000-0005-0000-0000-000090080000}"/>
    <cellStyle name="Valuta 2 5 2" xfId="2130" xr:uid="{00000000-0005-0000-0000-000091080000}"/>
    <cellStyle name="Valuta 2 5 2 2" xfId="2131" xr:uid="{00000000-0005-0000-0000-000092080000}"/>
    <cellStyle name="Valuta 3" xfId="2132" xr:uid="{00000000-0005-0000-0000-000093080000}"/>
    <cellStyle name="Valuta 3 2" xfId="2133" xr:uid="{00000000-0005-0000-0000-000094080000}"/>
    <cellStyle name="Valuta 3 2 2" xfId="2134" xr:uid="{00000000-0005-0000-0000-000095080000}"/>
    <cellStyle name="Valuta 3 2 2 2" xfId="2135" xr:uid="{00000000-0005-0000-0000-000096080000}"/>
    <cellStyle name="Valuta 3 2 2 2 2" xfId="2136" xr:uid="{00000000-0005-0000-0000-000097080000}"/>
    <cellStyle name="Valuta 3 3" xfId="2137" xr:uid="{00000000-0005-0000-0000-000098080000}"/>
    <cellStyle name="Valuta 3 3 2" xfId="2138" xr:uid="{00000000-0005-0000-0000-000099080000}"/>
    <cellStyle name="Valuta 3 3 2 2" xfId="2139" xr:uid="{00000000-0005-0000-0000-00009A080000}"/>
    <cellStyle name="Vejica" xfId="2413" builtinId="3"/>
    <cellStyle name="Vejica [0] 2" xfId="2140" xr:uid="{00000000-0005-0000-0000-00009B080000}"/>
    <cellStyle name="Vejica [0] 2 2" xfId="2141" xr:uid="{00000000-0005-0000-0000-00009C080000}"/>
    <cellStyle name="Vejica [0] 2 2 2" xfId="2142" xr:uid="{00000000-0005-0000-0000-00009D080000}"/>
    <cellStyle name="Vejica [0] 2 2 2 2" xfId="2143" xr:uid="{00000000-0005-0000-0000-00009E080000}"/>
    <cellStyle name="Vejica [0] 2 2 2 2 2" xfId="2144" xr:uid="{00000000-0005-0000-0000-00009F080000}"/>
    <cellStyle name="Vejica [0] 2 2 2 2 2 2" xfId="2145" xr:uid="{00000000-0005-0000-0000-0000A0080000}"/>
    <cellStyle name="Vejica [0] 2 2 3" xfId="2146" xr:uid="{00000000-0005-0000-0000-0000A1080000}"/>
    <cellStyle name="Vejica [0] 2 2 3 2" xfId="2147" xr:uid="{00000000-0005-0000-0000-0000A2080000}"/>
    <cellStyle name="Vejica [0] 2 2 3 2 2" xfId="2148" xr:uid="{00000000-0005-0000-0000-0000A3080000}"/>
    <cellStyle name="Vejica [0] 2 3" xfId="2149" xr:uid="{00000000-0005-0000-0000-0000A4080000}"/>
    <cellStyle name="Vejica [0] 2 3 2" xfId="2150" xr:uid="{00000000-0005-0000-0000-0000A5080000}"/>
    <cellStyle name="Vejica [0] 2 3 2 2" xfId="2151" xr:uid="{00000000-0005-0000-0000-0000A6080000}"/>
    <cellStyle name="Vejica [0] 2 3 2 2 2" xfId="2152" xr:uid="{00000000-0005-0000-0000-0000A7080000}"/>
    <cellStyle name="Vejica [0] 2 4" xfId="2153" xr:uid="{00000000-0005-0000-0000-0000A8080000}"/>
    <cellStyle name="Vejica [0] 2 4 2" xfId="2154" xr:uid="{00000000-0005-0000-0000-0000A9080000}"/>
    <cellStyle name="Vejica [0] 2 4 2 2" xfId="2155" xr:uid="{00000000-0005-0000-0000-0000AA080000}"/>
    <cellStyle name="Vejica 10" xfId="2156" xr:uid="{00000000-0005-0000-0000-0000AB080000}"/>
    <cellStyle name="Vejica 10 2" xfId="2157" xr:uid="{00000000-0005-0000-0000-0000AC080000}"/>
    <cellStyle name="Vejica 10 3" xfId="2158" xr:uid="{00000000-0005-0000-0000-0000AD080000}"/>
    <cellStyle name="Vejica 10 4" xfId="2159" xr:uid="{00000000-0005-0000-0000-0000AE080000}"/>
    <cellStyle name="Vejica 10 4 2" xfId="2160" xr:uid="{00000000-0005-0000-0000-0000AF080000}"/>
    <cellStyle name="Vejica 11" xfId="2161" xr:uid="{00000000-0005-0000-0000-0000B0080000}"/>
    <cellStyle name="Vejica 11 2" xfId="2162" xr:uid="{00000000-0005-0000-0000-0000B1080000}"/>
    <cellStyle name="Vejica 11 3" xfId="2163" xr:uid="{00000000-0005-0000-0000-0000B2080000}"/>
    <cellStyle name="Vejica 11 4" xfId="2164" xr:uid="{00000000-0005-0000-0000-0000B3080000}"/>
    <cellStyle name="Vejica 11 4 2" xfId="2165" xr:uid="{00000000-0005-0000-0000-0000B4080000}"/>
    <cellStyle name="Vejica 12" xfId="2166" xr:uid="{00000000-0005-0000-0000-0000B5080000}"/>
    <cellStyle name="Vejica 12 2" xfId="2167" xr:uid="{00000000-0005-0000-0000-0000B6080000}"/>
    <cellStyle name="Vejica 12 3" xfId="2168" xr:uid="{00000000-0005-0000-0000-0000B7080000}"/>
    <cellStyle name="Vejica 12 4" xfId="2169" xr:uid="{00000000-0005-0000-0000-0000B8080000}"/>
    <cellStyle name="Vejica 12 4 2" xfId="2170" xr:uid="{00000000-0005-0000-0000-0000B9080000}"/>
    <cellStyle name="Vejica 13" xfId="2171" xr:uid="{00000000-0005-0000-0000-0000BA080000}"/>
    <cellStyle name="Vejica 13 2" xfId="2172" xr:uid="{00000000-0005-0000-0000-0000BB080000}"/>
    <cellStyle name="Vejica 13 3" xfId="2173" xr:uid="{00000000-0005-0000-0000-0000BC080000}"/>
    <cellStyle name="Vejica 13 4" xfId="2174" xr:uid="{00000000-0005-0000-0000-0000BD080000}"/>
    <cellStyle name="Vejica 13 4 2" xfId="2175" xr:uid="{00000000-0005-0000-0000-0000BE080000}"/>
    <cellStyle name="Vejica 14" xfId="2176" xr:uid="{00000000-0005-0000-0000-0000BF080000}"/>
    <cellStyle name="Vejica 14 2" xfId="2177" xr:uid="{00000000-0005-0000-0000-0000C0080000}"/>
    <cellStyle name="Vejica 14 3" xfId="2178" xr:uid="{00000000-0005-0000-0000-0000C1080000}"/>
    <cellStyle name="Vejica 14 4" xfId="2179" xr:uid="{00000000-0005-0000-0000-0000C2080000}"/>
    <cellStyle name="Vejica 14 4 2" xfId="2180" xr:uid="{00000000-0005-0000-0000-0000C3080000}"/>
    <cellStyle name="Vejica 15" xfId="2181" xr:uid="{00000000-0005-0000-0000-0000C4080000}"/>
    <cellStyle name="Vejica 15 2" xfId="2182" xr:uid="{00000000-0005-0000-0000-0000C5080000}"/>
    <cellStyle name="Vejica 15 3" xfId="2183" xr:uid="{00000000-0005-0000-0000-0000C6080000}"/>
    <cellStyle name="Vejica 15 4" xfId="2184" xr:uid="{00000000-0005-0000-0000-0000C7080000}"/>
    <cellStyle name="Vejica 15 4 2" xfId="2185" xr:uid="{00000000-0005-0000-0000-0000C8080000}"/>
    <cellStyle name="Vejica 16" xfId="2186" xr:uid="{00000000-0005-0000-0000-0000C9080000}"/>
    <cellStyle name="Vejica 16 2" xfId="2187" xr:uid="{00000000-0005-0000-0000-0000CA080000}"/>
    <cellStyle name="Vejica 16 3" xfId="2188" xr:uid="{00000000-0005-0000-0000-0000CB080000}"/>
    <cellStyle name="Vejica 16 4" xfId="2189" xr:uid="{00000000-0005-0000-0000-0000CC080000}"/>
    <cellStyle name="Vejica 16 4 2" xfId="2190" xr:uid="{00000000-0005-0000-0000-0000CD080000}"/>
    <cellStyle name="Vejica 17" xfId="2191" xr:uid="{00000000-0005-0000-0000-0000CE080000}"/>
    <cellStyle name="Vejica 17 2" xfId="2192" xr:uid="{00000000-0005-0000-0000-0000CF080000}"/>
    <cellStyle name="Vejica 17 3" xfId="2193" xr:uid="{00000000-0005-0000-0000-0000D0080000}"/>
    <cellStyle name="Vejica 17 4" xfId="2194" xr:uid="{00000000-0005-0000-0000-0000D1080000}"/>
    <cellStyle name="Vejica 17 4 2" xfId="2195" xr:uid="{00000000-0005-0000-0000-0000D2080000}"/>
    <cellStyle name="Vejica 18" xfId="2196" xr:uid="{00000000-0005-0000-0000-0000D3080000}"/>
    <cellStyle name="Vejica 18 2" xfId="2197" xr:uid="{00000000-0005-0000-0000-0000D4080000}"/>
    <cellStyle name="Vejica 18 3" xfId="2198" xr:uid="{00000000-0005-0000-0000-0000D5080000}"/>
    <cellStyle name="Vejica 18 4" xfId="2199" xr:uid="{00000000-0005-0000-0000-0000D6080000}"/>
    <cellStyle name="Vejica 18 4 2" xfId="2200" xr:uid="{00000000-0005-0000-0000-0000D7080000}"/>
    <cellStyle name="Vejica 19" xfId="2201" xr:uid="{00000000-0005-0000-0000-0000D8080000}"/>
    <cellStyle name="Vejica 19 2" xfId="2202" xr:uid="{00000000-0005-0000-0000-0000D9080000}"/>
    <cellStyle name="Vejica 19 3" xfId="2203" xr:uid="{00000000-0005-0000-0000-0000DA080000}"/>
    <cellStyle name="Vejica 19 4" xfId="2204" xr:uid="{00000000-0005-0000-0000-0000DB080000}"/>
    <cellStyle name="Vejica 19 4 2" xfId="2205" xr:uid="{00000000-0005-0000-0000-0000DC080000}"/>
    <cellStyle name="Vejica 2" xfId="2206" xr:uid="{00000000-0005-0000-0000-0000DD080000}"/>
    <cellStyle name="Vejica 2 2" xfId="2207" xr:uid="{00000000-0005-0000-0000-0000DE080000}"/>
    <cellStyle name="Vejica 2 2 2" xfId="2208" xr:uid="{00000000-0005-0000-0000-0000DF080000}"/>
    <cellStyle name="Vejica 2 2 2 2" xfId="2209" xr:uid="{00000000-0005-0000-0000-0000E0080000}"/>
    <cellStyle name="Vejica 2 2 2 2 2" xfId="2210" xr:uid="{00000000-0005-0000-0000-0000E1080000}"/>
    <cellStyle name="Vejica 2 2 2 2 2 2" xfId="2211" xr:uid="{00000000-0005-0000-0000-0000E2080000}"/>
    <cellStyle name="Vejica 2 2 3" xfId="2212" xr:uid="{00000000-0005-0000-0000-0000E3080000}"/>
    <cellStyle name="Vejica 2 2 3 2" xfId="2213" xr:uid="{00000000-0005-0000-0000-0000E4080000}"/>
    <cellStyle name="Vejica 2 2 3 2 2" xfId="2214" xr:uid="{00000000-0005-0000-0000-0000E5080000}"/>
    <cellStyle name="Vejica 2 3" xfId="2215" xr:uid="{00000000-0005-0000-0000-0000E6080000}"/>
    <cellStyle name="Vejica 2 3 2" xfId="2216" xr:uid="{00000000-0005-0000-0000-0000E7080000}"/>
    <cellStyle name="Vejica 2 3 2 2" xfId="2217" xr:uid="{00000000-0005-0000-0000-0000E8080000}"/>
    <cellStyle name="Vejica 2 3 2 2 2" xfId="2218" xr:uid="{00000000-0005-0000-0000-0000E9080000}"/>
    <cellStyle name="Vejica 2 3 2 2 2 2" xfId="2219" xr:uid="{00000000-0005-0000-0000-0000EA080000}"/>
    <cellStyle name="Vejica 2 3 3" xfId="2220" xr:uid="{00000000-0005-0000-0000-0000EB080000}"/>
    <cellStyle name="Vejica 2 3 3 2" xfId="2221" xr:uid="{00000000-0005-0000-0000-0000EC080000}"/>
    <cellStyle name="Vejica 2 3 3 2 2" xfId="2222" xr:uid="{00000000-0005-0000-0000-0000ED080000}"/>
    <cellStyle name="Vejica 2 4" xfId="2223" xr:uid="{00000000-0005-0000-0000-0000EE080000}"/>
    <cellStyle name="Vejica 2 4 2" xfId="2224" xr:uid="{00000000-0005-0000-0000-0000EF080000}"/>
    <cellStyle name="Vejica 2 4 2 2" xfId="2225" xr:uid="{00000000-0005-0000-0000-0000F0080000}"/>
    <cellStyle name="Vejica 2 4 2 2 2" xfId="2226" xr:uid="{00000000-0005-0000-0000-0000F1080000}"/>
    <cellStyle name="Vejica 2 4 2 2 2 2" xfId="2227" xr:uid="{00000000-0005-0000-0000-0000F2080000}"/>
    <cellStyle name="Vejica 2 4 3" xfId="2228" xr:uid="{00000000-0005-0000-0000-0000F3080000}"/>
    <cellStyle name="Vejica 2 4 3 2" xfId="2229" xr:uid="{00000000-0005-0000-0000-0000F4080000}"/>
    <cellStyle name="Vejica 2 4 3 2 2" xfId="2230" xr:uid="{00000000-0005-0000-0000-0000F5080000}"/>
    <cellStyle name="Vejica 2 5" xfId="2231" xr:uid="{00000000-0005-0000-0000-0000F6080000}"/>
    <cellStyle name="Vejica 2 5 2" xfId="2232" xr:uid="{00000000-0005-0000-0000-0000F7080000}"/>
    <cellStyle name="Vejica 2 5 2 2" xfId="2233" xr:uid="{00000000-0005-0000-0000-0000F8080000}"/>
    <cellStyle name="Vejica 2 5 2 2 2" xfId="2234" xr:uid="{00000000-0005-0000-0000-0000F9080000}"/>
    <cellStyle name="Vejica 2 6" xfId="2235" xr:uid="{00000000-0005-0000-0000-0000FA080000}"/>
    <cellStyle name="Vejica 2 6 2" xfId="2236" xr:uid="{00000000-0005-0000-0000-0000FB080000}"/>
    <cellStyle name="Vejica 2 7" xfId="2237" xr:uid="{00000000-0005-0000-0000-0000FC080000}"/>
    <cellStyle name="Vejica 2 7 2" xfId="2238" xr:uid="{00000000-0005-0000-0000-0000FD080000}"/>
    <cellStyle name="Vejica 2 7 2 2" xfId="2239" xr:uid="{00000000-0005-0000-0000-0000FE080000}"/>
    <cellStyle name="Vejica 20" xfId="2240" xr:uid="{00000000-0005-0000-0000-0000FF080000}"/>
    <cellStyle name="Vejica 20 2" xfId="2241" xr:uid="{00000000-0005-0000-0000-000000090000}"/>
    <cellStyle name="Vejica 20 3" xfId="2242" xr:uid="{00000000-0005-0000-0000-000001090000}"/>
    <cellStyle name="Vejica 20 4" xfId="2243" xr:uid="{00000000-0005-0000-0000-000002090000}"/>
    <cellStyle name="Vejica 20 4 2" xfId="2244" xr:uid="{00000000-0005-0000-0000-000003090000}"/>
    <cellStyle name="Vejica 21" xfId="2245" xr:uid="{00000000-0005-0000-0000-000004090000}"/>
    <cellStyle name="Vejica 21 2" xfId="2246" xr:uid="{00000000-0005-0000-0000-000005090000}"/>
    <cellStyle name="Vejica 21 3" xfId="2247" xr:uid="{00000000-0005-0000-0000-000006090000}"/>
    <cellStyle name="Vejica 21 4" xfId="2248" xr:uid="{00000000-0005-0000-0000-000007090000}"/>
    <cellStyle name="Vejica 21 4 2" xfId="2249" xr:uid="{00000000-0005-0000-0000-000008090000}"/>
    <cellStyle name="Vejica 22" xfId="2250" xr:uid="{00000000-0005-0000-0000-000009090000}"/>
    <cellStyle name="Vejica 22 2" xfId="2251" xr:uid="{00000000-0005-0000-0000-00000A090000}"/>
    <cellStyle name="Vejica 22 2 2" xfId="2252" xr:uid="{00000000-0005-0000-0000-00000B090000}"/>
    <cellStyle name="Vejica 22 2 2 2" xfId="2253" xr:uid="{00000000-0005-0000-0000-00000C090000}"/>
    <cellStyle name="Vejica 22 2 2 2 2" xfId="2254" xr:uid="{00000000-0005-0000-0000-00000D090000}"/>
    <cellStyle name="Vejica 22 3" xfId="2255" xr:uid="{00000000-0005-0000-0000-00000E090000}"/>
    <cellStyle name="Vejica 22 3 2" xfId="2256" xr:uid="{00000000-0005-0000-0000-00000F090000}"/>
    <cellStyle name="Vejica 22 3 2 2" xfId="2257" xr:uid="{00000000-0005-0000-0000-000010090000}"/>
    <cellStyle name="Vejica 23" xfId="2258" xr:uid="{00000000-0005-0000-0000-000011090000}"/>
    <cellStyle name="Vejica 23 2" xfId="2259" xr:uid="{00000000-0005-0000-0000-000012090000}"/>
    <cellStyle name="Vejica 23 2 2" xfId="2260" xr:uid="{00000000-0005-0000-0000-000013090000}"/>
    <cellStyle name="Vejica 23 2 2 2" xfId="2261" xr:uid="{00000000-0005-0000-0000-000014090000}"/>
    <cellStyle name="Vejica 23 2 2 2 2" xfId="2262" xr:uid="{00000000-0005-0000-0000-000015090000}"/>
    <cellStyle name="Vejica 23 3" xfId="2263" xr:uid="{00000000-0005-0000-0000-000016090000}"/>
    <cellStyle name="Vejica 23 3 2" xfId="2264" xr:uid="{00000000-0005-0000-0000-000017090000}"/>
    <cellStyle name="Vejica 23 3 2 2" xfId="2265" xr:uid="{00000000-0005-0000-0000-000018090000}"/>
    <cellStyle name="Vejica 24" xfId="2266" xr:uid="{00000000-0005-0000-0000-000019090000}"/>
    <cellStyle name="Vejica 24 2" xfId="2267" xr:uid="{00000000-0005-0000-0000-00001A090000}"/>
    <cellStyle name="Vejica 24 2 2" xfId="2268" xr:uid="{00000000-0005-0000-0000-00001B090000}"/>
    <cellStyle name="Vejica 24 2 2 2" xfId="2269" xr:uid="{00000000-0005-0000-0000-00001C090000}"/>
    <cellStyle name="Vejica 24 2 2 2 2" xfId="2270" xr:uid="{00000000-0005-0000-0000-00001D090000}"/>
    <cellStyle name="Vejica 24 3" xfId="2271" xr:uid="{00000000-0005-0000-0000-00001E090000}"/>
    <cellStyle name="Vejica 24 3 2" xfId="2272" xr:uid="{00000000-0005-0000-0000-00001F090000}"/>
    <cellStyle name="Vejica 24 3 2 2" xfId="2273" xr:uid="{00000000-0005-0000-0000-000020090000}"/>
    <cellStyle name="Vejica 25" xfId="2274" xr:uid="{00000000-0005-0000-0000-000021090000}"/>
    <cellStyle name="Vejica 25 2" xfId="2275" xr:uid="{00000000-0005-0000-0000-000022090000}"/>
    <cellStyle name="Vejica 25 2 2" xfId="2276" xr:uid="{00000000-0005-0000-0000-000023090000}"/>
    <cellStyle name="Vejica 25 2 2 2" xfId="2277" xr:uid="{00000000-0005-0000-0000-000024090000}"/>
    <cellStyle name="Vejica 25 2 2 2 2" xfId="2278" xr:uid="{00000000-0005-0000-0000-000025090000}"/>
    <cellStyle name="Vejica 25 3" xfId="2279" xr:uid="{00000000-0005-0000-0000-000026090000}"/>
    <cellStyle name="Vejica 25 3 2" xfId="2280" xr:uid="{00000000-0005-0000-0000-000027090000}"/>
    <cellStyle name="Vejica 25 3 2 2" xfId="2281" xr:uid="{00000000-0005-0000-0000-000028090000}"/>
    <cellStyle name="Vejica 26" xfId="2282" xr:uid="{00000000-0005-0000-0000-000029090000}"/>
    <cellStyle name="Vejica 26 2" xfId="2283" xr:uid="{00000000-0005-0000-0000-00002A090000}"/>
    <cellStyle name="Vejica 26 2 2" xfId="2284" xr:uid="{00000000-0005-0000-0000-00002B090000}"/>
    <cellStyle name="Vejica 26 2 2 2" xfId="2285" xr:uid="{00000000-0005-0000-0000-00002C090000}"/>
    <cellStyle name="Vejica 26 2 2 2 2" xfId="2286" xr:uid="{00000000-0005-0000-0000-00002D090000}"/>
    <cellStyle name="Vejica 26 3" xfId="2287" xr:uid="{00000000-0005-0000-0000-00002E090000}"/>
    <cellStyle name="Vejica 26 3 2" xfId="2288" xr:uid="{00000000-0005-0000-0000-00002F090000}"/>
    <cellStyle name="Vejica 26 3 2 2" xfId="2289" xr:uid="{00000000-0005-0000-0000-000030090000}"/>
    <cellStyle name="Vejica 3" xfId="2290" xr:uid="{00000000-0005-0000-0000-000031090000}"/>
    <cellStyle name="Vejica 3 2" xfId="2291" xr:uid="{00000000-0005-0000-0000-000032090000}"/>
    <cellStyle name="Vejica 3 2 2" xfId="2292" xr:uid="{00000000-0005-0000-0000-000033090000}"/>
    <cellStyle name="Vejica 3 2 2 2" xfId="2293" xr:uid="{00000000-0005-0000-0000-000034090000}"/>
    <cellStyle name="Vejica 3 2 2 2 2" xfId="2294" xr:uid="{00000000-0005-0000-0000-000035090000}"/>
    <cellStyle name="Vejica 3 2 2 2 2 2" xfId="2295" xr:uid="{00000000-0005-0000-0000-000036090000}"/>
    <cellStyle name="Vejica 3 2 3" xfId="2296" xr:uid="{00000000-0005-0000-0000-000037090000}"/>
    <cellStyle name="Vejica 3 2 3 2" xfId="2297" xr:uid="{00000000-0005-0000-0000-000038090000}"/>
    <cellStyle name="Vejica 3 2 3 2 2" xfId="2298" xr:uid="{00000000-0005-0000-0000-000039090000}"/>
    <cellStyle name="Vejica 3 3" xfId="2299" xr:uid="{00000000-0005-0000-0000-00003A090000}"/>
    <cellStyle name="Vejica 3 3 2" xfId="2300" xr:uid="{00000000-0005-0000-0000-00003B090000}"/>
    <cellStyle name="Vejica 3 3 2 2" xfId="2301" xr:uid="{00000000-0005-0000-0000-00003C090000}"/>
    <cellStyle name="Vejica 3 3 2 2 2" xfId="2302" xr:uid="{00000000-0005-0000-0000-00003D090000}"/>
    <cellStyle name="Vejica 3 3 2 2 2 2" xfId="2303" xr:uid="{00000000-0005-0000-0000-00003E090000}"/>
    <cellStyle name="Vejica 3 3 3" xfId="2304" xr:uid="{00000000-0005-0000-0000-00003F090000}"/>
    <cellStyle name="Vejica 3 3 3 2" xfId="2305" xr:uid="{00000000-0005-0000-0000-000040090000}"/>
    <cellStyle name="Vejica 3 3 3 2 2" xfId="2306" xr:uid="{00000000-0005-0000-0000-000041090000}"/>
    <cellStyle name="Vejica 3 4" xfId="2307" xr:uid="{00000000-0005-0000-0000-000042090000}"/>
    <cellStyle name="Vejica 3 4 2" xfId="2308" xr:uid="{00000000-0005-0000-0000-000043090000}"/>
    <cellStyle name="Vejica 3 4 2 2" xfId="2309" xr:uid="{00000000-0005-0000-0000-000044090000}"/>
    <cellStyle name="Vejica 3 4 2 2 2" xfId="2310" xr:uid="{00000000-0005-0000-0000-000045090000}"/>
    <cellStyle name="Vejica 3 5" xfId="2311" xr:uid="{00000000-0005-0000-0000-000046090000}"/>
    <cellStyle name="Vejica 3 5 2" xfId="2312" xr:uid="{00000000-0005-0000-0000-000047090000}"/>
    <cellStyle name="Vejica 3 6" xfId="2313" xr:uid="{00000000-0005-0000-0000-000048090000}"/>
    <cellStyle name="Vejica 3 6 2" xfId="2314" xr:uid="{00000000-0005-0000-0000-000049090000}"/>
    <cellStyle name="Vejica 3 6 2 2" xfId="2315" xr:uid="{00000000-0005-0000-0000-00004A090000}"/>
    <cellStyle name="Vejica 4" xfId="2316" xr:uid="{00000000-0005-0000-0000-00004B090000}"/>
    <cellStyle name="Vejica 4 2" xfId="2317" xr:uid="{00000000-0005-0000-0000-00004C090000}"/>
    <cellStyle name="Vejica 4 2 2" xfId="2318" xr:uid="{00000000-0005-0000-0000-00004D090000}"/>
    <cellStyle name="Vejica 4 2 2 2" xfId="2319" xr:uid="{00000000-0005-0000-0000-00004E090000}"/>
    <cellStyle name="Vejica 4 2 2 2 2" xfId="2320" xr:uid="{00000000-0005-0000-0000-00004F090000}"/>
    <cellStyle name="Vejica 4 2 2 2 2 2" xfId="2321" xr:uid="{00000000-0005-0000-0000-000050090000}"/>
    <cellStyle name="Vejica 4 2 3" xfId="2322" xr:uid="{00000000-0005-0000-0000-000051090000}"/>
    <cellStyle name="Vejica 4 2 3 2" xfId="2323" xr:uid="{00000000-0005-0000-0000-000052090000}"/>
    <cellStyle name="Vejica 4 2 3 2 2" xfId="2324" xr:uid="{00000000-0005-0000-0000-000053090000}"/>
    <cellStyle name="Vejica 4 3" xfId="2325" xr:uid="{00000000-0005-0000-0000-000054090000}"/>
    <cellStyle name="Vejica 4 3 2" xfId="2326" xr:uid="{00000000-0005-0000-0000-000055090000}"/>
    <cellStyle name="Vejica 4 3 2 2" xfId="2327" xr:uid="{00000000-0005-0000-0000-000056090000}"/>
    <cellStyle name="Vejica 4 3 2 2 2" xfId="2328" xr:uid="{00000000-0005-0000-0000-000057090000}"/>
    <cellStyle name="Vejica 4 3 2 2 2 2" xfId="2329" xr:uid="{00000000-0005-0000-0000-000058090000}"/>
    <cellStyle name="Vejica 4 3 3" xfId="2330" xr:uid="{00000000-0005-0000-0000-000059090000}"/>
    <cellStyle name="Vejica 4 3 3 2" xfId="2331" xr:uid="{00000000-0005-0000-0000-00005A090000}"/>
    <cellStyle name="Vejica 4 3 3 2 2" xfId="2332" xr:uid="{00000000-0005-0000-0000-00005B090000}"/>
    <cellStyle name="Vejica 4 4" xfId="2333" xr:uid="{00000000-0005-0000-0000-00005C090000}"/>
    <cellStyle name="Vejica 4 4 2" xfId="2334" xr:uid="{00000000-0005-0000-0000-00005D090000}"/>
    <cellStyle name="Vejica 4 4 2 2" xfId="2335" xr:uid="{00000000-0005-0000-0000-00005E090000}"/>
    <cellStyle name="Vejica 4 4 2 2 2" xfId="2336" xr:uid="{00000000-0005-0000-0000-00005F090000}"/>
    <cellStyle name="Vejica 4 5" xfId="2337" xr:uid="{00000000-0005-0000-0000-000060090000}"/>
    <cellStyle name="Vejica 4 5 2" xfId="2338" xr:uid="{00000000-0005-0000-0000-000061090000}"/>
    <cellStyle name="Vejica 4 6" xfId="2339" xr:uid="{00000000-0005-0000-0000-000062090000}"/>
    <cellStyle name="Vejica 4 6 2" xfId="2340" xr:uid="{00000000-0005-0000-0000-000063090000}"/>
    <cellStyle name="Vejica 4 6 2 2" xfId="2341" xr:uid="{00000000-0005-0000-0000-000064090000}"/>
    <cellStyle name="Vejica 5" xfId="2342" xr:uid="{00000000-0005-0000-0000-000065090000}"/>
    <cellStyle name="Vejica 5 2" xfId="2343" xr:uid="{00000000-0005-0000-0000-000066090000}"/>
    <cellStyle name="Vejica 5 2 2" xfId="2344" xr:uid="{00000000-0005-0000-0000-000067090000}"/>
    <cellStyle name="Vejica 5 2 2 2" xfId="2345" xr:uid="{00000000-0005-0000-0000-000068090000}"/>
    <cellStyle name="Vejica 5 2 2 2 2" xfId="2346" xr:uid="{00000000-0005-0000-0000-000069090000}"/>
    <cellStyle name="Vejica 5 3" xfId="2347" xr:uid="{00000000-0005-0000-0000-00006A090000}"/>
    <cellStyle name="Vejica 5 3 2" xfId="2348" xr:uid="{00000000-0005-0000-0000-00006B090000}"/>
    <cellStyle name="Vejica 5 3 2 2" xfId="2349" xr:uid="{00000000-0005-0000-0000-00006C090000}"/>
    <cellStyle name="Vejica 6" xfId="2350" xr:uid="{00000000-0005-0000-0000-00006D090000}"/>
    <cellStyle name="Vejica 6 2" xfId="2351" xr:uid="{00000000-0005-0000-0000-00006E090000}"/>
    <cellStyle name="Vejica 6 2 2" xfId="2352" xr:uid="{00000000-0005-0000-0000-00006F090000}"/>
    <cellStyle name="Vejica 6 2 2 2" xfId="2353" xr:uid="{00000000-0005-0000-0000-000070090000}"/>
    <cellStyle name="Vejica 6 2 2 2 2" xfId="2354" xr:uid="{00000000-0005-0000-0000-000071090000}"/>
    <cellStyle name="Vejica 6 3" xfId="2355" xr:uid="{00000000-0005-0000-0000-000072090000}"/>
    <cellStyle name="Vejica 6 3 2" xfId="2356" xr:uid="{00000000-0005-0000-0000-000073090000}"/>
    <cellStyle name="Vejica 6 3 2 2" xfId="2357" xr:uid="{00000000-0005-0000-0000-000074090000}"/>
    <cellStyle name="Vejica 7" xfId="2358" xr:uid="{00000000-0005-0000-0000-000075090000}"/>
    <cellStyle name="Vejica 7 2" xfId="2359" xr:uid="{00000000-0005-0000-0000-000076090000}"/>
    <cellStyle name="Vejica 7 2 2" xfId="2360" xr:uid="{00000000-0005-0000-0000-000077090000}"/>
    <cellStyle name="Vejica 7 2 2 2" xfId="2361" xr:uid="{00000000-0005-0000-0000-000078090000}"/>
    <cellStyle name="Vejica 7 2 2 2 2" xfId="2362" xr:uid="{00000000-0005-0000-0000-000079090000}"/>
    <cellStyle name="Vejica 7 3" xfId="2363" xr:uid="{00000000-0005-0000-0000-00007A090000}"/>
    <cellStyle name="Vejica 7 3 2" xfId="2364" xr:uid="{00000000-0005-0000-0000-00007B090000}"/>
    <cellStyle name="Vejica 7 3 2 2" xfId="2365" xr:uid="{00000000-0005-0000-0000-00007C090000}"/>
    <cellStyle name="Vejica 8" xfId="2366" xr:uid="{00000000-0005-0000-0000-00007D090000}"/>
    <cellStyle name="Vejica 8 2" xfId="2367" xr:uid="{00000000-0005-0000-0000-00007E090000}"/>
    <cellStyle name="Vejica 8 2 2" xfId="2368" xr:uid="{00000000-0005-0000-0000-00007F090000}"/>
    <cellStyle name="Vejica 8 2 2 2" xfId="2369" xr:uid="{00000000-0005-0000-0000-000080090000}"/>
    <cellStyle name="Vejica 8 2 2 2 2" xfId="2370" xr:uid="{00000000-0005-0000-0000-000081090000}"/>
    <cellStyle name="Vejica 8 3" xfId="2371" xr:uid="{00000000-0005-0000-0000-000082090000}"/>
    <cellStyle name="Vejica 8 3 2" xfId="2372" xr:uid="{00000000-0005-0000-0000-000083090000}"/>
    <cellStyle name="Vejica 8 3 2 2" xfId="2373" xr:uid="{00000000-0005-0000-0000-000084090000}"/>
    <cellStyle name="Vejica 9" xfId="2374" xr:uid="{00000000-0005-0000-0000-000085090000}"/>
    <cellStyle name="Vejica 9 2" xfId="2375" xr:uid="{00000000-0005-0000-0000-000086090000}"/>
    <cellStyle name="Vejica 9 3" xfId="2376" xr:uid="{00000000-0005-0000-0000-000087090000}"/>
    <cellStyle name="Vejica 9 4" xfId="2377" xr:uid="{00000000-0005-0000-0000-000088090000}"/>
    <cellStyle name="Vejica 9 4 2" xfId="2378" xr:uid="{00000000-0005-0000-0000-000089090000}"/>
    <cellStyle name="Vnos 2" xfId="2379" xr:uid="{00000000-0005-0000-0000-00008A090000}"/>
    <cellStyle name="Vnos 2 2" xfId="2380" xr:uid="{00000000-0005-0000-0000-00008B090000}"/>
    <cellStyle name="Vnos 2 2 2" xfId="2381" xr:uid="{00000000-0005-0000-0000-00008C090000}"/>
    <cellStyle name="Vnos 2 3" xfId="2382" xr:uid="{00000000-0005-0000-0000-00008D090000}"/>
    <cellStyle name="Vnos 3" xfId="2383" xr:uid="{00000000-0005-0000-0000-00008E090000}"/>
    <cellStyle name="Vnos 3 2" xfId="2384" xr:uid="{00000000-0005-0000-0000-00008F090000}"/>
    <cellStyle name="Vnos 4" xfId="2385" xr:uid="{00000000-0005-0000-0000-000090090000}"/>
    <cellStyle name="Vnos 4 2" xfId="2386" xr:uid="{00000000-0005-0000-0000-000091090000}"/>
    <cellStyle name="Vnos 5" xfId="2387" xr:uid="{00000000-0005-0000-0000-000092090000}"/>
    <cellStyle name="Vsota 2" xfId="2388" xr:uid="{00000000-0005-0000-0000-000093090000}"/>
    <cellStyle name="Vsota 2 2" xfId="2389" xr:uid="{00000000-0005-0000-0000-000094090000}"/>
    <cellStyle name="Vsota 2 2 2" xfId="2390" xr:uid="{00000000-0005-0000-0000-000095090000}"/>
    <cellStyle name="Vsota 2 3" xfId="2391" xr:uid="{00000000-0005-0000-0000-000096090000}"/>
    <cellStyle name="Vsota 3" xfId="2392" xr:uid="{00000000-0005-0000-0000-000097090000}"/>
    <cellStyle name="Vsota 3 2" xfId="2393" xr:uid="{00000000-0005-0000-0000-000098090000}"/>
    <cellStyle name="Vsota 4" xfId="2394" xr:uid="{00000000-0005-0000-0000-000099090000}"/>
    <cellStyle name="Vsota 4 2" xfId="2395" xr:uid="{00000000-0005-0000-0000-00009A090000}"/>
    <cellStyle name="Vsota 5" xfId="2396" xr:uid="{00000000-0005-0000-0000-00009B090000}"/>
    <cellStyle name="Warning Text" xfId="2397" xr:uid="{00000000-0005-0000-0000-00009C090000}"/>
    <cellStyle name="Warning Text 2" xfId="2398" xr:uid="{00000000-0005-0000-0000-00009D090000}"/>
    <cellStyle name="Warning Text 2 2" xfId="2399" xr:uid="{00000000-0005-0000-0000-00009E090000}"/>
    <cellStyle name="Warning Text 2 3" xfId="2400" xr:uid="{00000000-0005-0000-0000-00009F090000}"/>
    <cellStyle name="Warning Text 3" xfId="2401" xr:uid="{00000000-0005-0000-0000-0000A0090000}"/>
    <cellStyle name="Warning Text 3 2" xfId="2402" xr:uid="{00000000-0005-0000-0000-0000A1090000}"/>
    <cellStyle name="Warning Text 4" xfId="2403" xr:uid="{00000000-0005-0000-0000-0000A2090000}"/>
    <cellStyle name="Warning Text 4 2" xfId="2404" xr:uid="{00000000-0005-0000-0000-0000A3090000}"/>
    <cellStyle name="Warning Text 5" xfId="2405" xr:uid="{00000000-0005-0000-0000-0000A4090000}"/>
    <cellStyle name="Warning Text 5 2" xfId="2406" xr:uid="{00000000-0005-0000-0000-0000A5090000}"/>
    <cellStyle name="Warning Text 6" xfId="2407" xr:uid="{00000000-0005-0000-0000-0000A6090000}"/>
    <cellStyle name="Warning Text 6 2" xfId="2408" xr:uid="{00000000-0005-0000-0000-0000A7090000}"/>
    <cellStyle name="Zboží" xfId="2409" xr:uid="{00000000-0005-0000-0000-0000A8090000}"/>
    <cellStyle name="Zboží 2" xfId="2410" xr:uid="{00000000-0005-0000-0000-0000A909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1266825</xdr:colOff>
      <xdr:row>5</xdr:row>
      <xdr:rowOff>161925</xdr:rowOff>
    </xdr:from>
    <xdr:ext cx="184731" cy="264560"/>
    <xdr:sp macro="" textlink="">
      <xdr:nvSpPr>
        <xdr:cNvPr id="2" name="PoljeZBesedilom 1">
          <a:extLst>
            <a:ext uri="{FF2B5EF4-FFF2-40B4-BE49-F238E27FC236}">
              <a16:creationId xmlns:a16="http://schemas.microsoft.com/office/drawing/2014/main" id="{00000000-0008-0000-0D00-000002000000}"/>
            </a:ext>
          </a:extLst>
        </xdr:cNvPr>
        <xdr:cNvSpPr txBox="1"/>
      </xdr:nvSpPr>
      <xdr:spPr>
        <a:xfrm>
          <a:off x="1647825" y="320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sz="1100"/>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23"/>
  <sheetViews>
    <sheetView view="pageBreakPreview" zoomScale="150" zoomScaleNormal="150" zoomScalePageLayoutView="150" workbookViewId="0">
      <selection activeCell="A3" sqref="A3:D3"/>
    </sheetView>
  </sheetViews>
  <sheetFormatPr defaultColWidth="8.85546875" defaultRowHeight="15"/>
  <cols>
    <col min="1" max="1" width="4.42578125" style="18" customWidth="1"/>
    <col min="2" max="2" width="44.42578125" style="18" customWidth="1"/>
    <col min="3" max="3" width="17.28515625" style="18" customWidth="1"/>
    <col min="4" max="4" width="8.85546875" style="18"/>
  </cols>
  <sheetData>
    <row r="1" spans="1:4" ht="52.5" customHeight="1">
      <c r="A1" s="202" t="s">
        <v>412</v>
      </c>
      <c r="B1" s="202"/>
      <c r="C1" s="202"/>
      <c r="D1" s="95"/>
    </row>
    <row r="2" spans="1:4" ht="16.5" customHeight="1">
      <c r="B2" s="127" t="s">
        <v>414</v>
      </c>
    </row>
    <row r="3" spans="1:4" ht="20.25">
      <c r="A3" s="201"/>
      <c r="B3" s="201"/>
      <c r="C3" s="201"/>
      <c r="D3" s="201"/>
    </row>
    <row r="5" spans="1:4">
      <c r="B5" s="40" t="s">
        <v>97</v>
      </c>
      <c r="C5" s="40"/>
      <c r="D5" s="40"/>
    </row>
    <row r="6" spans="1:4">
      <c r="B6" s="41"/>
    </row>
    <row r="7" spans="1:4">
      <c r="B7" s="41"/>
      <c r="C7" s="40"/>
      <c r="D7" s="180"/>
    </row>
    <row r="8" spans="1:4">
      <c r="A8" s="42" t="s">
        <v>122</v>
      </c>
      <c r="B8" s="43" t="s">
        <v>98</v>
      </c>
      <c r="C8" s="44">
        <f>+'GO Rekapitulacija'!F16</f>
        <v>0</v>
      </c>
      <c r="D8" s="44"/>
    </row>
    <row r="9" spans="1:4">
      <c r="A9" s="42"/>
      <c r="B9" s="43"/>
      <c r="C9" s="44"/>
      <c r="D9" s="44"/>
    </row>
    <row r="10" spans="1:4">
      <c r="A10" s="42" t="s">
        <v>35</v>
      </c>
      <c r="B10" s="43" t="s">
        <v>102</v>
      </c>
      <c r="C10" s="44">
        <f>+'GO Rekapitulacija'!F46</f>
        <v>0</v>
      </c>
      <c r="D10" s="44"/>
    </row>
    <row r="11" spans="1:4">
      <c r="A11" s="42"/>
      <c r="B11" s="41"/>
      <c r="C11" s="44"/>
      <c r="D11" s="44"/>
    </row>
    <row r="12" spans="1:4">
      <c r="A12" s="42" t="s">
        <v>131</v>
      </c>
      <c r="B12" s="45" t="s">
        <v>99</v>
      </c>
      <c r="C12" s="125"/>
      <c r="D12" s="44"/>
    </row>
    <row r="13" spans="1:4">
      <c r="A13" s="42"/>
      <c r="B13" s="43"/>
      <c r="C13" s="44"/>
      <c r="D13" s="44"/>
    </row>
    <row r="14" spans="1:4">
      <c r="A14" s="42" t="s">
        <v>130</v>
      </c>
      <c r="B14" s="43" t="s">
        <v>100</v>
      </c>
      <c r="C14" s="124"/>
      <c r="D14" s="44"/>
    </row>
    <row r="15" spans="1:4">
      <c r="A15" s="42"/>
      <c r="B15" s="41"/>
      <c r="C15" s="44"/>
      <c r="D15" s="44"/>
    </row>
    <row r="16" spans="1:4">
      <c r="B16" s="41"/>
      <c r="C16" s="44"/>
      <c r="D16" s="44"/>
    </row>
    <row r="17" spans="1:4">
      <c r="B17" s="47" t="s">
        <v>101</v>
      </c>
      <c r="C17" s="46">
        <f>SUM(C8:C15)</f>
        <v>0</v>
      </c>
      <c r="D17" s="46"/>
    </row>
    <row r="18" spans="1:4">
      <c r="B18" s="48"/>
      <c r="C18" s="49"/>
      <c r="D18" s="49"/>
    </row>
    <row r="19" spans="1:4">
      <c r="B19" s="96" t="s">
        <v>456</v>
      </c>
      <c r="C19" s="178">
        <f>C17*0.22</f>
        <v>0</v>
      </c>
      <c r="D19" s="50"/>
    </row>
    <row r="20" spans="1:4">
      <c r="B20" s="48"/>
      <c r="C20" s="130"/>
      <c r="D20" s="50"/>
    </row>
    <row r="21" spans="1:4">
      <c r="B21" s="47" t="s">
        <v>101</v>
      </c>
      <c r="C21" s="179">
        <f>C17+C19</f>
        <v>0</v>
      </c>
      <c r="D21" s="51"/>
    </row>
    <row r="22" spans="1:4">
      <c r="A22" s="41"/>
      <c r="B22" s="204"/>
      <c r="C22" s="204"/>
      <c r="D22" s="204"/>
    </row>
    <row r="23" spans="1:4">
      <c r="A23" s="41"/>
      <c r="B23" s="203"/>
      <c r="C23" s="203"/>
      <c r="D23" s="203"/>
    </row>
  </sheetData>
  <mergeCells count="4">
    <mergeCell ref="A3:D3"/>
    <mergeCell ref="A1:C1"/>
    <mergeCell ref="B23:D23"/>
    <mergeCell ref="B22:D22"/>
  </mergeCells>
  <phoneticPr fontId="8" type="noConversion"/>
  <pageMargins left="0.55118110236220474" right="0" top="0.78740157480314965" bottom="0.78740157480314965" header="0.51181102362204722" footer="0.51181102362204722"/>
  <pageSetup paperSize="9" orientation="portrait" r:id="rId1"/>
  <headerFooter>
    <oddHeader>&amp;CPZI  01 – 18                                                      Rekonstrukcija lekarne                                    1.4.  Projektantski popis  GO del</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G39"/>
  <sheetViews>
    <sheetView topLeftCell="A22" zoomScale="110" zoomScaleNormal="110" zoomScaleSheetLayoutView="120" zoomScalePageLayoutView="110" workbookViewId="0">
      <selection activeCell="N36" sqref="N36"/>
    </sheetView>
  </sheetViews>
  <sheetFormatPr defaultColWidth="8.85546875" defaultRowHeight="14.25"/>
  <cols>
    <col min="1" max="1" width="5.42578125" style="23" customWidth="1"/>
    <col min="2" max="2" width="48.85546875" style="13" customWidth="1"/>
    <col min="3" max="3" width="8.85546875" style="18"/>
    <col min="4" max="4" width="12.5703125" style="22" customWidth="1"/>
    <col min="5" max="5" width="13.42578125" style="22" customWidth="1"/>
    <col min="6" max="256" width="8.85546875" style="1"/>
    <col min="257" max="257" width="4.5703125" style="1" customWidth="1"/>
    <col min="258" max="258" width="57.42578125" style="1" customWidth="1"/>
    <col min="259" max="260" width="8.85546875" style="1"/>
    <col min="261" max="261" width="11.42578125" style="1" bestFit="1" customWidth="1"/>
    <col min="262" max="512" width="8.85546875" style="1"/>
    <col min="513" max="513" width="4.5703125" style="1" customWidth="1"/>
    <col min="514" max="514" width="57.42578125" style="1" customWidth="1"/>
    <col min="515" max="516" width="8.85546875" style="1"/>
    <col min="517" max="517" width="11.42578125" style="1" bestFit="1" customWidth="1"/>
    <col min="518" max="768" width="8.85546875" style="1"/>
    <col min="769" max="769" width="4.5703125" style="1" customWidth="1"/>
    <col min="770" max="770" width="57.42578125" style="1" customWidth="1"/>
    <col min="771" max="772" width="8.85546875" style="1"/>
    <col min="773" max="773" width="11.42578125" style="1" bestFit="1" customWidth="1"/>
    <col min="774" max="1024" width="8.85546875" style="1"/>
    <col min="1025" max="1025" width="4.5703125" style="1" customWidth="1"/>
    <col min="1026" max="1026" width="57.42578125" style="1" customWidth="1"/>
    <col min="1027" max="1028" width="8.85546875" style="1"/>
    <col min="1029" max="1029" width="11.42578125" style="1" bestFit="1" customWidth="1"/>
    <col min="1030" max="1280" width="8.85546875" style="1"/>
    <col min="1281" max="1281" width="4.5703125" style="1" customWidth="1"/>
    <col min="1282" max="1282" width="57.42578125" style="1" customWidth="1"/>
    <col min="1283" max="1284" width="8.85546875" style="1"/>
    <col min="1285" max="1285" width="11.42578125" style="1" bestFit="1" customWidth="1"/>
    <col min="1286" max="1536" width="8.85546875" style="1"/>
    <col min="1537" max="1537" width="4.5703125" style="1" customWidth="1"/>
    <col min="1538" max="1538" width="57.42578125" style="1" customWidth="1"/>
    <col min="1539" max="1540" width="8.85546875" style="1"/>
    <col min="1541" max="1541" width="11.42578125" style="1" bestFit="1" customWidth="1"/>
    <col min="1542" max="1792" width="8.85546875" style="1"/>
    <col min="1793" max="1793" width="4.5703125" style="1" customWidth="1"/>
    <col min="1794" max="1794" width="57.42578125" style="1" customWidth="1"/>
    <col min="1795" max="1796" width="8.85546875" style="1"/>
    <col min="1797" max="1797" width="11.42578125" style="1" bestFit="1" customWidth="1"/>
    <col min="1798" max="2048" width="8.85546875" style="1"/>
    <col min="2049" max="2049" width="4.5703125" style="1" customWidth="1"/>
    <col min="2050" max="2050" width="57.42578125" style="1" customWidth="1"/>
    <col min="2051" max="2052" width="8.85546875" style="1"/>
    <col min="2053" max="2053" width="11.42578125" style="1" bestFit="1" customWidth="1"/>
    <col min="2054" max="2304" width="8.85546875" style="1"/>
    <col min="2305" max="2305" width="4.5703125" style="1" customWidth="1"/>
    <col min="2306" max="2306" width="57.42578125" style="1" customWidth="1"/>
    <col min="2307" max="2308" width="8.85546875" style="1"/>
    <col min="2309" max="2309" width="11.42578125" style="1" bestFit="1" customWidth="1"/>
    <col min="2310" max="2560" width="8.85546875" style="1"/>
    <col min="2561" max="2561" width="4.5703125" style="1" customWidth="1"/>
    <col min="2562" max="2562" width="57.42578125" style="1" customWidth="1"/>
    <col min="2563" max="2564" width="8.85546875" style="1"/>
    <col min="2565" max="2565" width="11.42578125" style="1" bestFit="1" customWidth="1"/>
    <col min="2566" max="2816" width="8.85546875" style="1"/>
    <col min="2817" max="2817" width="4.5703125" style="1" customWidth="1"/>
    <col min="2818" max="2818" width="57.42578125" style="1" customWidth="1"/>
    <col min="2819" max="2820" width="8.85546875" style="1"/>
    <col min="2821" max="2821" width="11.42578125" style="1" bestFit="1" customWidth="1"/>
    <col min="2822" max="3072" width="8.85546875" style="1"/>
    <col min="3073" max="3073" width="4.5703125" style="1" customWidth="1"/>
    <col min="3074" max="3074" width="57.42578125" style="1" customWidth="1"/>
    <col min="3075" max="3076" width="8.85546875" style="1"/>
    <col min="3077" max="3077" width="11.42578125" style="1" bestFit="1" customWidth="1"/>
    <col min="3078" max="3328" width="8.85546875" style="1"/>
    <col min="3329" max="3329" width="4.5703125" style="1" customWidth="1"/>
    <col min="3330" max="3330" width="57.42578125" style="1" customWidth="1"/>
    <col min="3331" max="3332" width="8.85546875" style="1"/>
    <col min="3333" max="3333" width="11.42578125" style="1" bestFit="1" customWidth="1"/>
    <col min="3334" max="3584" width="8.85546875" style="1"/>
    <col min="3585" max="3585" width="4.5703125" style="1" customWidth="1"/>
    <col min="3586" max="3586" width="57.42578125" style="1" customWidth="1"/>
    <col min="3587" max="3588" width="8.85546875" style="1"/>
    <col min="3589" max="3589" width="11.42578125" style="1" bestFit="1" customWidth="1"/>
    <col min="3590" max="3840" width="8.85546875" style="1"/>
    <col min="3841" max="3841" width="4.5703125" style="1" customWidth="1"/>
    <col min="3842" max="3842" width="57.42578125" style="1" customWidth="1"/>
    <col min="3843" max="3844" width="8.85546875" style="1"/>
    <col min="3845" max="3845" width="11.42578125" style="1" bestFit="1" customWidth="1"/>
    <col min="3846" max="4096" width="8.85546875" style="1"/>
    <col min="4097" max="4097" width="4.5703125" style="1" customWidth="1"/>
    <col min="4098" max="4098" width="57.42578125" style="1" customWidth="1"/>
    <col min="4099" max="4100" width="8.85546875" style="1"/>
    <col min="4101" max="4101" width="11.42578125" style="1" bestFit="1" customWidth="1"/>
    <col min="4102" max="4352" width="8.85546875" style="1"/>
    <col min="4353" max="4353" width="4.5703125" style="1" customWidth="1"/>
    <col min="4354" max="4354" width="57.42578125" style="1" customWidth="1"/>
    <col min="4355" max="4356" width="8.85546875" style="1"/>
    <col min="4357" max="4357" width="11.42578125" style="1" bestFit="1" customWidth="1"/>
    <col min="4358" max="4608" width="8.85546875" style="1"/>
    <col min="4609" max="4609" width="4.5703125" style="1" customWidth="1"/>
    <col min="4610" max="4610" width="57.42578125" style="1" customWidth="1"/>
    <col min="4611" max="4612" width="8.85546875" style="1"/>
    <col min="4613" max="4613" width="11.42578125" style="1" bestFit="1" customWidth="1"/>
    <col min="4614" max="4864" width="8.85546875" style="1"/>
    <col min="4865" max="4865" width="4.5703125" style="1" customWidth="1"/>
    <col min="4866" max="4866" width="57.42578125" style="1" customWidth="1"/>
    <col min="4867" max="4868" width="8.85546875" style="1"/>
    <col min="4869" max="4869" width="11.42578125" style="1" bestFit="1" customWidth="1"/>
    <col min="4870" max="5120" width="8.85546875" style="1"/>
    <col min="5121" max="5121" width="4.5703125" style="1" customWidth="1"/>
    <col min="5122" max="5122" width="57.42578125" style="1" customWidth="1"/>
    <col min="5123" max="5124" width="8.85546875" style="1"/>
    <col min="5125" max="5125" width="11.42578125" style="1" bestFit="1" customWidth="1"/>
    <col min="5126" max="5376" width="8.85546875" style="1"/>
    <col min="5377" max="5377" width="4.5703125" style="1" customWidth="1"/>
    <col min="5378" max="5378" width="57.42578125" style="1" customWidth="1"/>
    <col min="5379" max="5380" width="8.85546875" style="1"/>
    <col min="5381" max="5381" width="11.42578125" style="1" bestFit="1" customWidth="1"/>
    <col min="5382" max="5632" width="8.85546875" style="1"/>
    <col min="5633" max="5633" width="4.5703125" style="1" customWidth="1"/>
    <col min="5634" max="5634" width="57.42578125" style="1" customWidth="1"/>
    <col min="5635" max="5636" width="8.85546875" style="1"/>
    <col min="5637" max="5637" width="11.42578125" style="1" bestFit="1" customWidth="1"/>
    <col min="5638" max="5888" width="8.85546875" style="1"/>
    <col min="5889" max="5889" width="4.5703125" style="1" customWidth="1"/>
    <col min="5890" max="5890" width="57.42578125" style="1" customWidth="1"/>
    <col min="5891" max="5892" width="8.85546875" style="1"/>
    <col min="5893" max="5893" width="11.42578125" style="1" bestFit="1" customWidth="1"/>
    <col min="5894" max="6144" width="8.85546875" style="1"/>
    <col min="6145" max="6145" width="4.5703125" style="1" customWidth="1"/>
    <col min="6146" max="6146" width="57.42578125" style="1" customWidth="1"/>
    <col min="6147" max="6148" width="8.85546875" style="1"/>
    <col min="6149" max="6149" width="11.42578125" style="1" bestFit="1" customWidth="1"/>
    <col min="6150" max="6400" width="8.85546875" style="1"/>
    <col min="6401" max="6401" width="4.5703125" style="1" customWidth="1"/>
    <col min="6402" max="6402" width="57.42578125" style="1" customWidth="1"/>
    <col min="6403" max="6404" width="8.85546875" style="1"/>
    <col min="6405" max="6405" width="11.42578125" style="1" bestFit="1" customWidth="1"/>
    <col min="6406" max="6656" width="8.85546875" style="1"/>
    <col min="6657" max="6657" width="4.5703125" style="1" customWidth="1"/>
    <col min="6658" max="6658" width="57.42578125" style="1" customWidth="1"/>
    <col min="6659" max="6660" width="8.85546875" style="1"/>
    <col min="6661" max="6661" width="11.42578125" style="1" bestFit="1" customWidth="1"/>
    <col min="6662" max="6912" width="8.85546875" style="1"/>
    <col min="6913" max="6913" width="4.5703125" style="1" customWidth="1"/>
    <col min="6914" max="6914" width="57.42578125" style="1" customWidth="1"/>
    <col min="6915" max="6916" width="8.85546875" style="1"/>
    <col min="6917" max="6917" width="11.42578125" style="1" bestFit="1" customWidth="1"/>
    <col min="6918" max="7168" width="8.85546875" style="1"/>
    <col min="7169" max="7169" width="4.5703125" style="1" customWidth="1"/>
    <col min="7170" max="7170" width="57.42578125" style="1" customWidth="1"/>
    <col min="7171" max="7172" width="8.85546875" style="1"/>
    <col min="7173" max="7173" width="11.42578125" style="1" bestFit="1" customWidth="1"/>
    <col min="7174" max="7424" width="8.85546875" style="1"/>
    <col min="7425" max="7425" width="4.5703125" style="1" customWidth="1"/>
    <col min="7426" max="7426" width="57.42578125" style="1" customWidth="1"/>
    <col min="7427" max="7428" width="8.85546875" style="1"/>
    <col min="7429" max="7429" width="11.42578125" style="1" bestFit="1" customWidth="1"/>
    <col min="7430" max="7680" width="8.85546875" style="1"/>
    <col min="7681" max="7681" width="4.5703125" style="1" customWidth="1"/>
    <col min="7682" max="7682" width="57.42578125" style="1" customWidth="1"/>
    <col min="7683" max="7684" width="8.85546875" style="1"/>
    <col min="7685" max="7685" width="11.42578125" style="1" bestFit="1" customWidth="1"/>
    <col min="7686" max="7936" width="8.85546875" style="1"/>
    <col min="7937" max="7937" width="4.5703125" style="1" customWidth="1"/>
    <col min="7938" max="7938" width="57.42578125" style="1" customWidth="1"/>
    <col min="7939" max="7940" width="8.85546875" style="1"/>
    <col min="7941" max="7941" width="11.42578125" style="1" bestFit="1" customWidth="1"/>
    <col min="7942" max="8192" width="8.85546875" style="1"/>
    <col min="8193" max="8193" width="4.5703125" style="1" customWidth="1"/>
    <col min="8194" max="8194" width="57.42578125" style="1" customWidth="1"/>
    <col min="8195" max="8196" width="8.85546875" style="1"/>
    <col min="8197" max="8197" width="11.42578125" style="1" bestFit="1" customWidth="1"/>
    <col min="8198" max="8448" width="8.85546875" style="1"/>
    <col min="8449" max="8449" width="4.5703125" style="1" customWidth="1"/>
    <col min="8450" max="8450" width="57.42578125" style="1" customWidth="1"/>
    <col min="8451" max="8452" width="8.85546875" style="1"/>
    <col min="8453" max="8453" width="11.42578125" style="1" bestFit="1" customWidth="1"/>
    <col min="8454" max="8704" width="8.85546875" style="1"/>
    <col min="8705" max="8705" width="4.5703125" style="1" customWidth="1"/>
    <col min="8706" max="8706" width="57.42578125" style="1" customWidth="1"/>
    <col min="8707" max="8708" width="8.85546875" style="1"/>
    <col min="8709" max="8709" width="11.42578125" style="1" bestFit="1" customWidth="1"/>
    <col min="8710" max="8960" width="8.85546875" style="1"/>
    <col min="8961" max="8961" width="4.5703125" style="1" customWidth="1"/>
    <col min="8962" max="8962" width="57.42578125" style="1" customWidth="1"/>
    <col min="8963" max="8964" width="8.85546875" style="1"/>
    <col min="8965" max="8965" width="11.42578125" style="1" bestFit="1" customWidth="1"/>
    <col min="8966" max="9216" width="8.85546875" style="1"/>
    <col min="9217" max="9217" width="4.5703125" style="1" customWidth="1"/>
    <col min="9218" max="9218" width="57.42578125" style="1" customWidth="1"/>
    <col min="9219" max="9220" width="8.85546875" style="1"/>
    <col min="9221" max="9221" width="11.42578125" style="1" bestFit="1" customWidth="1"/>
    <col min="9222" max="9472" width="8.85546875" style="1"/>
    <col min="9473" max="9473" width="4.5703125" style="1" customWidth="1"/>
    <col min="9474" max="9474" width="57.42578125" style="1" customWidth="1"/>
    <col min="9475" max="9476" width="8.85546875" style="1"/>
    <col min="9477" max="9477" width="11.42578125" style="1" bestFit="1" customWidth="1"/>
    <col min="9478" max="9728" width="8.85546875" style="1"/>
    <col min="9729" max="9729" width="4.5703125" style="1" customWidth="1"/>
    <col min="9730" max="9730" width="57.42578125" style="1" customWidth="1"/>
    <col min="9731" max="9732" width="8.85546875" style="1"/>
    <col min="9733" max="9733" width="11.42578125" style="1" bestFit="1" customWidth="1"/>
    <col min="9734" max="9984" width="8.85546875" style="1"/>
    <col min="9985" max="9985" width="4.5703125" style="1" customWidth="1"/>
    <col min="9986" max="9986" width="57.42578125" style="1" customWidth="1"/>
    <col min="9987" max="9988" width="8.85546875" style="1"/>
    <col min="9989" max="9989" width="11.42578125" style="1" bestFit="1" customWidth="1"/>
    <col min="9990" max="10240" width="8.85546875" style="1"/>
    <col min="10241" max="10241" width="4.5703125" style="1" customWidth="1"/>
    <col min="10242" max="10242" width="57.42578125" style="1" customWidth="1"/>
    <col min="10243" max="10244" width="8.85546875" style="1"/>
    <col min="10245" max="10245" width="11.42578125" style="1" bestFit="1" customWidth="1"/>
    <col min="10246" max="10496" width="8.85546875" style="1"/>
    <col min="10497" max="10497" width="4.5703125" style="1" customWidth="1"/>
    <col min="10498" max="10498" width="57.42578125" style="1" customWidth="1"/>
    <col min="10499" max="10500" width="8.85546875" style="1"/>
    <col min="10501" max="10501" width="11.42578125" style="1" bestFit="1" customWidth="1"/>
    <col min="10502" max="10752" width="8.85546875" style="1"/>
    <col min="10753" max="10753" width="4.5703125" style="1" customWidth="1"/>
    <col min="10754" max="10754" width="57.42578125" style="1" customWidth="1"/>
    <col min="10755" max="10756" width="8.85546875" style="1"/>
    <col min="10757" max="10757" width="11.42578125" style="1" bestFit="1" customWidth="1"/>
    <col min="10758" max="11008" width="8.85546875" style="1"/>
    <col min="11009" max="11009" width="4.5703125" style="1" customWidth="1"/>
    <col min="11010" max="11010" width="57.42578125" style="1" customWidth="1"/>
    <col min="11011" max="11012" width="8.85546875" style="1"/>
    <col min="11013" max="11013" width="11.42578125" style="1" bestFit="1" customWidth="1"/>
    <col min="11014" max="11264" width="8.85546875" style="1"/>
    <col min="11265" max="11265" width="4.5703125" style="1" customWidth="1"/>
    <col min="11266" max="11266" width="57.42578125" style="1" customWidth="1"/>
    <col min="11267" max="11268" width="8.85546875" style="1"/>
    <col min="11269" max="11269" width="11.42578125" style="1" bestFit="1" customWidth="1"/>
    <col min="11270" max="11520" width="8.85546875" style="1"/>
    <col min="11521" max="11521" width="4.5703125" style="1" customWidth="1"/>
    <col min="11522" max="11522" width="57.42578125" style="1" customWidth="1"/>
    <col min="11523" max="11524" width="8.85546875" style="1"/>
    <col min="11525" max="11525" width="11.42578125" style="1" bestFit="1" customWidth="1"/>
    <col min="11526" max="11776" width="8.85546875" style="1"/>
    <col min="11777" max="11777" width="4.5703125" style="1" customWidth="1"/>
    <col min="11778" max="11778" width="57.42578125" style="1" customWidth="1"/>
    <col min="11779" max="11780" width="8.85546875" style="1"/>
    <col min="11781" max="11781" width="11.42578125" style="1" bestFit="1" customWidth="1"/>
    <col min="11782" max="12032" width="8.85546875" style="1"/>
    <col min="12033" max="12033" width="4.5703125" style="1" customWidth="1"/>
    <col min="12034" max="12034" width="57.42578125" style="1" customWidth="1"/>
    <col min="12035" max="12036" width="8.85546875" style="1"/>
    <col min="12037" max="12037" width="11.42578125" style="1" bestFit="1" customWidth="1"/>
    <col min="12038" max="12288" width="8.85546875" style="1"/>
    <col min="12289" max="12289" width="4.5703125" style="1" customWidth="1"/>
    <col min="12290" max="12290" width="57.42578125" style="1" customWidth="1"/>
    <col min="12291" max="12292" width="8.85546875" style="1"/>
    <col min="12293" max="12293" width="11.42578125" style="1" bestFit="1" customWidth="1"/>
    <col min="12294" max="12544" width="8.85546875" style="1"/>
    <col min="12545" max="12545" width="4.5703125" style="1" customWidth="1"/>
    <col min="12546" max="12546" width="57.42578125" style="1" customWidth="1"/>
    <col min="12547" max="12548" width="8.85546875" style="1"/>
    <col min="12549" max="12549" width="11.42578125" style="1" bestFit="1" customWidth="1"/>
    <col min="12550" max="12800" width="8.85546875" style="1"/>
    <col min="12801" max="12801" width="4.5703125" style="1" customWidth="1"/>
    <col min="12802" max="12802" width="57.42578125" style="1" customWidth="1"/>
    <col min="12803" max="12804" width="8.85546875" style="1"/>
    <col min="12805" max="12805" width="11.42578125" style="1" bestFit="1" customWidth="1"/>
    <col min="12806" max="13056" width="8.85546875" style="1"/>
    <col min="13057" max="13057" width="4.5703125" style="1" customWidth="1"/>
    <col min="13058" max="13058" width="57.42578125" style="1" customWidth="1"/>
    <col min="13059" max="13060" width="8.85546875" style="1"/>
    <col min="13061" max="13061" width="11.42578125" style="1" bestFit="1" customWidth="1"/>
    <col min="13062" max="13312" width="8.85546875" style="1"/>
    <col min="13313" max="13313" width="4.5703125" style="1" customWidth="1"/>
    <col min="13314" max="13314" width="57.42578125" style="1" customWidth="1"/>
    <col min="13315" max="13316" width="8.85546875" style="1"/>
    <col min="13317" max="13317" width="11.42578125" style="1" bestFit="1" customWidth="1"/>
    <col min="13318" max="13568" width="8.85546875" style="1"/>
    <col min="13569" max="13569" width="4.5703125" style="1" customWidth="1"/>
    <col min="13570" max="13570" width="57.42578125" style="1" customWidth="1"/>
    <col min="13571" max="13572" width="8.85546875" style="1"/>
    <col min="13573" max="13573" width="11.42578125" style="1" bestFit="1" customWidth="1"/>
    <col min="13574" max="13824" width="8.85546875" style="1"/>
    <col min="13825" max="13825" width="4.5703125" style="1" customWidth="1"/>
    <col min="13826" max="13826" width="57.42578125" style="1" customWidth="1"/>
    <col min="13827" max="13828" width="8.85546875" style="1"/>
    <col min="13829" max="13829" width="11.42578125" style="1" bestFit="1" customWidth="1"/>
    <col min="13830" max="14080" width="8.85546875" style="1"/>
    <col min="14081" max="14081" width="4.5703125" style="1" customWidth="1"/>
    <col min="14082" max="14082" width="57.42578125" style="1" customWidth="1"/>
    <col min="14083" max="14084" width="8.85546875" style="1"/>
    <col min="14085" max="14085" width="11.42578125" style="1" bestFit="1" customWidth="1"/>
    <col min="14086" max="14336" width="8.85546875" style="1"/>
    <col min="14337" max="14337" width="4.5703125" style="1" customWidth="1"/>
    <col min="14338" max="14338" width="57.42578125" style="1" customWidth="1"/>
    <col min="14339" max="14340" width="8.85546875" style="1"/>
    <col min="14341" max="14341" width="11.42578125" style="1" bestFit="1" customWidth="1"/>
    <col min="14342" max="14592" width="8.85546875" style="1"/>
    <col min="14593" max="14593" width="4.5703125" style="1" customWidth="1"/>
    <col min="14594" max="14594" width="57.42578125" style="1" customWidth="1"/>
    <col min="14595" max="14596" width="8.85546875" style="1"/>
    <col min="14597" max="14597" width="11.42578125" style="1" bestFit="1" customWidth="1"/>
    <col min="14598" max="14848" width="8.85546875" style="1"/>
    <col min="14849" max="14849" width="4.5703125" style="1" customWidth="1"/>
    <col min="14850" max="14850" width="57.42578125" style="1" customWidth="1"/>
    <col min="14851" max="14852" width="8.85546875" style="1"/>
    <col min="14853" max="14853" width="11.42578125" style="1" bestFit="1" customWidth="1"/>
    <col min="14854" max="15104" width="8.85546875" style="1"/>
    <col min="15105" max="15105" width="4.5703125" style="1" customWidth="1"/>
    <col min="15106" max="15106" width="57.42578125" style="1" customWidth="1"/>
    <col min="15107" max="15108" width="8.85546875" style="1"/>
    <col min="15109" max="15109" width="11.42578125" style="1" bestFit="1" customWidth="1"/>
    <col min="15110" max="15360" width="8.85546875" style="1"/>
    <col min="15361" max="15361" width="4.5703125" style="1" customWidth="1"/>
    <col min="15362" max="15362" width="57.42578125" style="1" customWidth="1"/>
    <col min="15363" max="15364" width="8.85546875" style="1"/>
    <col min="15365" max="15365" width="11.42578125" style="1" bestFit="1" customWidth="1"/>
    <col min="15366" max="15616" width="8.85546875" style="1"/>
    <col min="15617" max="15617" width="4.5703125" style="1" customWidth="1"/>
    <col min="15618" max="15618" width="57.42578125" style="1" customWidth="1"/>
    <col min="15619" max="15620" width="8.85546875" style="1"/>
    <col min="15621" max="15621" width="11.42578125" style="1" bestFit="1" customWidth="1"/>
    <col min="15622" max="15872" width="8.85546875" style="1"/>
    <col min="15873" max="15873" width="4.5703125" style="1" customWidth="1"/>
    <col min="15874" max="15874" width="57.42578125" style="1" customWidth="1"/>
    <col min="15875" max="15876" width="8.85546875" style="1"/>
    <col min="15877" max="15877" width="11.42578125" style="1" bestFit="1" customWidth="1"/>
    <col min="15878" max="16128" width="8.85546875" style="1"/>
    <col min="16129" max="16129" width="4.5703125" style="1" customWidth="1"/>
    <col min="16130" max="16130" width="57.42578125" style="1" customWidth="1"/>
    <col min="16131" max="16132" width="8.85546875" style="1"/>
    <col min="16133" max="16133" width="11.42578125" style="1" bestFit="1" customWidth="1"/>
    <col min="16134" max="16384" width="8.85546875" style="1"/>
  </cols>
  <sheetData>
    <row r="1" spans="1:5" ht="15">
      <c r="A1" s="21" t="s">
        <v>35</v>
      </c>
      <c r="B1" s="9" t="s">
        <v>360</v>
      </c>
    </row>
    <row r="3" spans="1:5" ht="15">
      <c r="A3" s="21" t="s">
        <v>33</v>
      </c>
      <c r="B3" s="9" t="s">
        <v>38</v>
      </c>
    </row>
    <row r="5" spans="1:5" ht="42.75">
      <c r="A5" s="23" t="s">
        <v>28</v>
      </c>
      <c r="B5" s="10" t="s">
        <v>308</v>
      </c>
    </row>
    <row r="6" spans="1:5">
      <c r="B6" s="11" t="s">
        <v>129</v>
      </c>
      <c r="C6" s="18">
        <v>7.2</v>
      </c>
      <c r="E6" s="24">
        <f>D6*C6</f>
        <v>0</v>
      </c>
    </row>
    <row r="7" spans="1:5">
      <c r="B7" s="11"/>
      <c r="E7" s="24"/>
    </row>
    <row r="8" spans="1:5" ht="85.5">
      <c r="A8" s="23" t="s">
        <v>29</v>
      </c>
      <c r="B8" s="10" t="s">
        <v>309</v>
      </c>
    </row>
    <row r="9" spans="1:5">
      <c r="B9" s="11" t="s">
        <v>83</v>
      </c>
      <c r="C9" s="18">
        <v>4</v>
      </c>
      <c r="E9" s="24">
        <f>D9*C9</f>
        <v>0</v>
      </c>
    </row>
    <row r="10" spans="1:5">
      <c r="B10" s="11"/>
      <c r="E10" s="24"/>
    </row>
    <row r="11" spans="1:5" ht="105" customHeight="1">
      <c r="A11" s="23" t="s">
        <v>30</v>
      </c>
      <c r="B11" s="10" t="s">
        <v>310</v>
      </c>
    </row>
    <row r="12" spans="1:5">
      <c r="B12" s="11" t="s">
        <v>83</v>
      </c>
      <c r="C12" s="18">
        <v>1</v>
      </c>
      <c r="E12" s="24">
        <f>D12*C12</f>
        <v>0</v>
      </c>
    </row>
    <row r="13" spans="1:5">
      <c r="B13" s="11"/>
      <c r="E13" s="24"/>
    </row>
    <row r="14" spans="1:5" ht="71.25">
      <c r="A14" s="23" t="s">
        <v>31</v>
      </c>
      <c r="B14" s="10" t="s">
        <v>311</v>
      </c>
    </row>
    <row r="15" spans="1:5">
      <c r="B15" s="11" t="s">
        <v>83</v>
      </c>
      <c r="C15" s="18">
        <v>1</v>
      </c>
      <c r="E15" s="24">
        <f>D15*C15</f>
        <v>0</v>
      </c>
    </row>
    <row r="16" spans="1:5">
      <c r="B16" s="11"/>
      <c r="E16" s="24"/>
    </row>
    <row r="17" spans="1:7" ht="71.25">
      <c r="A17" s="23" t="s">
        <v>27</v>
      </c>
      <c r="B17" s="10" t="s">
        <v>312</v>
      </c>
    </row>
    <row r="18" spans="1:7">
      <c r="B18" s="11" t="s">
        <v>83</v>
      </c>
      <c r="C18" s="18">
        <v>1</v>
      </c>
      <c r="E18" s="24">
        <f>D18*C18</f>
        <v>0</v>
      </c>
    </row>
    <row r="19" spans="1:7">
      <c r="B19" s="11"/>
      <c r="E19" s="24"/>
    </row>
    <row r="20" spans="1:7" ht="156.75">
      <c r="A20" s="23" t="s">
        <v>156</v>
      </c>
      <c r="B20" s="10" t="s">
        <v>313</v>
      </c>
    </row>
    <row r="21" spans="1:7">
      <c r="B21" s="11" t="s">
        <v>129</v>
      </c>
      <c r="C21" s="18">
        <v>5.8</v>
      </c>
      <c r="E21" s="24">
        <f>D21*C21</f>
        <v>0</v>
      </c>
    </row>
    <row r="22" spans="1:7">
      <c r="B22" s="11"/>
      <c r="E22" s="24"/>
    </row>
    <row r="23" spans="1:7" s="183" customFormat="1" ht="99.75">
      <c r="A23" s="191" t="s">
        <v>22</v>
      </c>
      <c r="B23" s="190" t="s">
        <v>314</v>
      </c>
      <c r="C23" s="187"/>
      <c r="D23" s="188"/>
      <c r="E23" s="188"/>
      <c r="G23" s="184"/>
    </row>
    <row r="24" spans="1:7" s="183" customFormat="1">
      <c r="A24" s="186"/>
      <c r="B24" s="192" t="s">
        <v>83</v>
      </c>
      <c r="C24" s="193">
        <v>8</v>
      </c>
      <c r="D24" s="188"/>
      <c r="E24" s="189"/>
    </row>
    <row r="25" spans="1:7">
      <c r="B25" s="11"/>
      <c r="E25" s="24"/>
    </row>
    <row r="26" spans="1:7" ht="96" customHeight="1">
      <c r="A26" s="23" t="s">
        <v>23</v>
      </c>
      <c r="B26" s="10" t="s">
        <v>413</v>
      </c>
    </row>
    <row r="27" spans="1:7">
      <c r="B27" s="11" t="s">
        <v>83</v>
      </c>
      <c r="C27" s="18">
        <v>1</v>
      </c>
      <c r="E27" s="24">
        <f>D27*C27</f>
        <v>0</v>
      </c>
    </row>
    <row r="28" spans="1:7">
      <c r="B28" s="11"/>
      <c r="E28" s="24"/>
    </row>
    <row r="29" spans="1:7" ht="135.75" customHeight="1">
      <c r="A29" s="23" t="s">
        <v>24</v>
      </c>
      <c r="B29" s="115" t="s">
        <v>315</v>
      </c>
    </row>
    <row r="30" spans="1:7">
      <c r="B30" s="11" t="s">
        <v>83</v>
      </c>
      <c r="C30" s="18">
        <v>3</v>
      </c>
      <c r="E30" s="24">
        <f>D30*C30</f>
        <v>0</v>
      </c>
    </row>
    <row r="31" spans="1:7">
      <c r="B31" s="11"/>
      <c r="E31" s="24"/>
    </row>
    <row r="32" spans="1:7" ht="60.75" customHeight="1">
      <c r="A32" s="23" t="s">
        <v>306</v>
      </c>
      <c r="B32" s="10" t="s">
        <v>464</v>
      </c>
    </row>
    <row r="33" spans="1:5">
      <c r="B33" s="11" t="s">
        <v>83</v>
      </c>
      <c r="C33" s="18">
        <v>1</v>
      </c>
      <c r="E33" s="24">
        <f>D33*C33</f>
        <v>0</v>
      </c>
    </row>
    <row r="34" spans="1:5">
      <c r="B34" s="11"/>
      <c r="E34" s="24"/>
    </row>
    <row r="35" spans="1:5" ht="78.75" customHeight="1">
      <c r="A35" s="23" t="s">
        <v>307</v>
      </c>
      <c r="B35" s="10" t="s">
        <v>465</v>
      </c>
    </row>
    <row r="36" spans="1:5">
      <c r="B36" s="11" t="s">
        <v>83</v>
      </c>
      <c r="C36" s="18">
        <v>1</v>
      </c>
      <c r="E36" s="24">
        <f>D36*C36</f>
        <v>0</v>
      </c>
    </row>
    <row r="37" spans="1:5">
      <c r="B37" s="11"/>
      <c r="E37" s="24"/>
    </row>
    <row r="38" spans="1:5">
      <c r="E38" s="29"/>
    </row>
    <row r="39" spans="1:5">
      <c r="A39" s="30" t="s">
        <v>316</v>
      </c>
      <c r="B39" s="14"/>
      <c r="C39" s="20"/>
      <c r="D39" s="25"/>
      <c r="E39" s="24">
        <f>SUM(E5:E38)</f>
        <v>0</v>
      </c>
    </row>
  </sheetData>
  <phoneticPr fontId="8" type="noConversion"/>
  <pageMargins left="0.55118110236220474" right="0" top="0.78740157480314965" bottom="0.78740157480314965" header="0.51181102362204722" footer="0.51181102362204722"/>
  <pageSetup paperSize="9" scale="74" orientation="portrait" horizontalDpi="300" verticalDpi="300"/>
  <headerFooter>
    <oddHeader>&amp;LPZI  01 – 18      
&amp;C                                                   Rekonstrukcija lekarne                           1.4.  Projektantski popis  GO del</oddHeader>
  </headerFooter>
  <colBreaks count="1" manualBreakCount="1">
    <brk id="5"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E41"/>
  <sheetViews>
    <sheetView workbookViewId="0">
      <selection activeCell="B30" sqref="B30"/>
    </sheetView>
  </sheetViews>
  <sheetFormatPr defaultColWidth="8.85546875" defaultRowHeight="14.25"/>
  <cols>
    <col min="1" max="1" width="5.42578125" style="23" customWidth="1"/>
    <col min="2" max="2" width="49.42578125" style="13" customWidth="1"/>
    <col min="3" max="3" width="7.5703125" style="18" customWidth="1"/>
    <col min="4" max="4" width="8.5703125" style="22" customWidth="1"/>
    <col min="5" max="5" width="16.5703125" style="22" customWidth="1"/>
    <col min="6" max="256" width="8.85546875" style="1"/>
    <col min="257" max="257" width="4.5703125" style="1" customWidth="1"/>
    <col min="258" max="258" width="59.140625" style="1" customWidth="1"/>
    <col min="259" max="259" width="6.42578125" style="1" customWidth="1"/>
    <col min="260" max="260" width="9.5703125" style="1" customWidth="1"/>
    <col min="261" max="261" width="11.42578125" style="1" customWidth="1"/>
    <col min="262" max="512" width="8.85546875" style="1"/>
    <col min="513" max="513" width="4.5703125" style="1" customWidth="1"/>
    <col min="514" max="514" width="59.140625" style="1" customWidth="1"/>
    <col min="515" max="515" width="6.42578125" style="1" customWidth="1"/>
    <col min="516" max="516" width="9.5703125" style="1" customWidth="1"/>
    <col min="517" max="517" width="11.42578125" style="1" customWidth="1"/>
    <col min="518" max="768" width="8.85546875" style="1"/>
    <col min="769" max="769" width="4.5703125" style="1" customWidth="1"/>
    <col min="770" max="770" width="59.140625" style="1" customWidth="1"/>
    <col min="771" max="771" width="6.42578125" style="1" customWidth="1"/>
    <col min="772" max="772" width="9.5703125" style="1" customWidth="1"/>
    <col min="773" max="773" width="11.42578125" style="1" customWidth="1"/>
    <col min="774" max="1024" width="8.85546875" style="1"/>
    <col min="1025" max="1025" width="4.5703125" style="1" customWidth="1"/>
    <col min="1026" max="1026" width="59.140625" style="1" customWidth="1"/>
    <col min="1027" max="1027" width="6.42578125" style="1" customWidth="1"/>
    <col min="1028" max="1028" width="9.5703125" style="1" customWidth="1"/>
    <col min="1029" max="1029" width="11.42578125" style="1" customWidth="1"/>
    <col min="1030" max="1280" width="8.85546875" style="1"/>
    <col min="1281" max="1281" width="4.5703125" style="1" customWidth="1"/>
    <col min="1282" max="1282" width="59.140625" style="1" customWidth="1"/>
    <col min="1283" max="1283" width="6.42578125" style="1" customWidth="1"/>
    <col min="1284" max="1284" width="9.5703125" style="1" customWidth="1"/>
    <col min="1285" max="1285" width="11.42578125" style="1" customWidth="1"/>
    <col min="1286" max="1536" width="8.85546875" style="1"/>
    <col min="1537" max="1537" width="4.5703125" style="1" customWidth="1"/>
    <col min="1538" max="1538" width="59.140625" style="1" customWidth="1"/>
    <col min="1539" max="1539" width="6.42578125" style="1" customWidth="1"/>
    <col min="1540" max="1540" width="9.5703125" style="1" customWidth="1"/>
    <col min="1541" max="1541" width="11.42578125" style="1" customWidth="1"/>
    <col min="1542" max="1792" width="8.85546875" style="1"/>
    <col min="1793" max="1793" width="4.5703125" style="1" customWidth="1"/>
    <col min="1794" max="1794" width="59.140625" style="1" customWidth="1"/>
    <col min="1795" max="1795" width="6.42578125" style="1" customWidth="1"/>
    <col min="1796" max="1796" width="9.5703125" style="1" customWidth="1"/>
    <col min="1797" max="1797" width="11.42578125" style="1" customWidth="1"/>
    <col min="1798" max="2048" width="8.85546875" style="1"/>
    <col min="2049" max="2049" width="4.5703125" style="1" customWidth="1"/>
    <col min="2050" max="2050" width="59.140625" style="1" customWidth="1"/>
    <col min="2051" max="2051" width="6.42578125" style="1" customWidth="1"/>
    <col min="2052" max="2052" width="9.5703125" style="1" customWidth="1"/>
    <col min="2053" max="2053" width="11.42578125" style="1" customWidth="1"/>
    <col min="2054" max="2304" width="8.85546875" style="1"/>
    <col min="2305" max="2305" width="4.5703125" style="1" customWidth="1"/>
    <col min="2306" max="2306" width="59.140625" style="1" customWidth="1"/>
    <col min="2307" max="2307" width="6.42578125" style="1" customWidth="1"/>
    <col min="2308" max="2308" width="9.5703125" style="1" customWidth="1"/>
    <col min="2309" max="2309" width="11.42578125" style="1" customWidth="1"/>
    <col min="2310" max="2560" width="8.85546875" style="1"/>
    <col min="2561" max="2561" width="4.5703125" style="1" customWidth="1"/>
    <col min="2562" max="2562" width="59.140625" style="1" customWidth="1"/>
    <col min="2563" max="2563" width="6.42578125" style="1" customWidth="1"/>
    <col min="2564" max="2564" width="9.5703125" style="1" customWidth="1"/>
    <col min="2565" max="2565" width="11.42578125" style="1" customWidth="1"/>
    <col min="2566" max="2816" width="8.85546875" style="1"/>
    <col min="2817" max="2817" width="4.5703125" style="1" customWidth="1"/>
    <col min="2818" max="2818" width="59.140625" style="1" customWidth="1"/>
    <col min="2819" max="2819" width="6.42578125" style="1" customWidth="1"/>
    <col min="2820" max="2820" width="9.5703125" style="1" customWidth="1"/>
    <col min="2821" max="2821" width="11.42578125" style="1" customWidth="1"/>
    <col min="2822" max="3072" width="8.85546875" style="1"/>
    <col min="3073" max="3073" width="4.5703125" style="1" customWidth="1"/>
    <col min="3074" max="3074" width="59.140625" style="1" customWidth="1"/>
    <col min="3075" max="3075" width="6.42578125" style="1" customWidth="1"/>
    <col min="3076" max="3076" width="9.5703125" style="1" customWidth="1"/>
    <col min="3077" max="3077" width="11.42578125" style="1" customWidth="1"/>
    <col min="3078" max="3328" width="8.85546875" style="1"/>
    <col min="3329" max="3329" width="4.5703125" style="1" customWidth="1"/>
    <col min="3330" max="3330" width="59.140625" style="1" customWidth="1"/>
    <col min="3331" max="3331" width="6.42578125" style="1" customWidth="1"/>
    <col min="3332" max="3332" width="9.5703125" style="1" customWidth="1"/>
    <col min="3333" max="3333" width="11.42578125" style="1" customWidth="1"/>
    <col min="3334" max="3584" width="8.85546875" style="1"/>
    <col min="3585" max="3585" width="4.5703125" style="1" customWidth="1"/>
    <col min="3586" max="3586" width="59.140625" style="1" customWidth="1"/>
    <col min="3587" max="3587" width="6.42578125" style="1" customWidth="1"/>
    <col min="3588" max="3588" width="9.5703125" style="1" customWidth="1"/>
    <col min="3589" max="3589" width="11.42578125" style="1" customWidth="1"/>
    <col min="3590" max="3840" width="8.85546875" style="1"/>
    <col min="3841" max="3841" width="4.5703125" style="1" customWidth="1"/>
    <col min="3842" max="3842" width="59.140625" style="1" customWidth="1"/>
    <col min="3843" max="3843" width="6.42578125" style="1" customWidth="1"/>
    <col min="3844" max="3844" width="9.5703125" style="1" customWidth="1"/>
    <col min="3845" max="3845" width="11.42578125" style="1" customWidth="1"/>
    <col min="3846" max="4096" width="8.85546875" style="1"/>
    <col min="4097" max="4097" width="4.5703125" style="1" customWidth="1"/>
    <col min="4098" max="4098" width="59.140625" style="1" customWidth="1"/>
    <col min="4099" max="4099" width="6.42578125" style="1" customWidth="1"/>
    <col min="4100" max="4100" width="9.5703125" style="1" customWidth="1"/>
    <col min="4101" max="4101" width="11.42578125" style="1" customWidth="1"/>
    <col min="4102" max="4352" width="8.85546875" style="1"/>
    <col min="4353" max="4353" width="4.5703125" style="1" customWidth="1"/>
    <col min="4354" max="4354" width="59.140625" style="1" customWidth="1"/>
    <col min="4355" max="4355" width="6.42578125" style="1" customWidth="1"/>
    <col min="4356" max="4356" width="9.5703125" style="1" customWidth="1"/>
    <col min="4357" max="4357" width="11.42578125" style="1" customWidth="1"/>
    <col min="4358" max="4608" width="8.85546875" style="1"/>
    <col min="4609" max="4609" width="4.5703125" style="1" customWidth="1"/>
    <col min="4610" max="4610" width="59.140625" style="1" customWidth="1"/>
    <col min="4611" max="4611" width="6.42578125" style="1" customWidth="1"/>
    <col min="4612" max="4612" width="9.5703125" style="1" customWidth="1"/>
    <col min="4613" max="4613" width="11.42578125" style="1" customWidth="1"/>
    <col min="4614" max="4864" width="8.85546875" style="1"/>
    <col min="4865" max="4865" width="4.5703125" style="1" customWidth="1"/>
    <col min="4866" max="4866" width="59.140625" style="1" customWidth="1"/>
    <col min="4867" max="4867" width="6.42578125" style="1" customWidth="1"/>
    <col min="4868" max="4868" width="9.5703125" style="1" customWidth="1"/>
    <col min="4869" max="4869" width="11.42578125" style="1" customWidth="1"/>
    <col min="4870" max="5120" width="8.85546875" style="1"/>
    <col min="5121" max="5121" width="4.5703125" style="1" customWidth="1"/>
    <col min="5122" max="5122" width="59.140625" style="1" customWidth="1"/>
    <col min="5123" max="5123" width="6.42578125" style="1" customWidth="1"/>
    <col min="5124" max="5124" width="9.5703125" style="1" customWidth="1"/>
    <col min="5125" max="5125" width="11.42578125" style="1" customWidth="1"/>
    <col min="5126" max="5376" width="8.85546875" style="1"/>
    <col min="5377" max="5377" width="4.5703125" style="1" customWidth="1"/>
    <col min="5378" max="5378" width="59.140625" style="1" customWidth="1"/>
    <col min="5379" max="5379" width="6.42578125" style="1" customWidth="1"/>
    <col min="5380" max="5380" width="9.5703125" style="1" customWidth="1"/>
    <col min="5381" max="5381" width="11.42578125" style="1" customWidth="1"/>
    <col min="5382" max="5632" width="8.85546875" style="1"/>
    <col min="5633" max="5633" width="4.5703125" style="1" customWidth="1"/>
    <col min="5634" max="5634" width="59.140625" style="1" customWidth="1"/>
    <col min="5635" max="5635" width="6.42578125" style="1" customWidth="1"/>
    <col min="5636" max="5636" width="9.5703125" style="1" customWidth="1"/>
    <col min="5637" max="5637" width="11.42578125" style="1" customWidth="1"/>
    <col min="5638" max="5888" width="8.85546875" style="1"/>
    <col min="5889" max="5889" width="4.5703125" style="1" customWidth="1"/>
    <col min="5890" max="5890" width="59.140625" style="1" customWidth="1"/>
    <col min="5891" max="5891" width="6.42578125" style="1" customWidth="1"/>
    <col min="5892" max="5892" width="9.5703125" style="1" customWidth="1"/>
    <col min="5893" max="5893" width="11.42578125" style="1" customWidth="1"/>
    <col min="5894" max="6144" width="8.85546875" style="1"/>
    <col min="6145" max="6145" width="4.5703125" style="1" customWidth="1"/>
    <col min="6146" max="6146" width="59.140625" style="1" customWidth="1"/>
    <col min="6147" max="6147" width="6.42578125" style="1" customWidth="1"/>
    <col min="6148" max="6148" width="9.5703125" style="1" customWidth="1"/>
    <col min="6149" max="6149" width="11.42578125" style="1" customWidth="1"/>
    <col min="6150" max="6400" width="8.85546875" style="1"/>
    <col min="6401" max="6401" width="4.5703125" style="1" customWidth="1"/>
    <col min="6402" max="6402" width="59.140625" style="1" customWidth="1"/>
    <col min="6403" max="6403" width="6.42578125" style="1" customWidth="1"/>
    <col min="6404" max="6404" width="9.5703125" style="1" customWidth="1"/>
    <col min="6405" max="6405" width="11.42578125" style="1" customWidth="1"/>
    <col min="6406" max="6656" width="8.85546875" style="1"/>
    <col min="6657" max="6657" width="4.5703125" style="1" customWidth="1"/>
    <col min="6658" max="6658" width="59.140625" style="1" customWidth="1"/>
    <col min="6659" max="6659" width="6.42578125" style="1" customWidth="1"/>
    <col min="6660" max="6660" width="9.5703125" style="1" customWidth="1"/>
    <col min="6661" max="6661" width="11.42578125" style="1" customWidth="1"/>
    <col min="6662" max="6912" width="8.85546875" style="1"/>
    <col min="6913" max="6913" width="4.5703125" style="1" customWidth="1"/>
    <col min="6914" max="6914" width="59.140625" style="1" customWidth="1"/>
    <col min="6915" max="6915" width="6.42578125" style="1" customWidth="1"/>
    <col min="6916" max="6916" width="9.5703125" style="1" customWidth="1"/>
    <col min="6917" max="6917" width="11.42578125" style="1" customWidth="1"/>
    <col min="6918" max="7168" width="8.85546875" style="1"/>
    <col min="7169" max="7169" width="4.5703125" style="1" customWidth="1"/>
    <col min="7170" max="7170" width="59.140625" style="1" customWidth="1"/>
    <col min="7171" max="7171" width="6.42578125" style="1" customWidth="1"/>
    <col min="7172" max="7172" width="9.5703125" style="1" customWidth="1"/>
    <col min="7173" max="7173" width="11.42578125" style="1" customWidth="1"/>
    <col min="7174" max="7424" width="8.85546875" style="1"/>
    <col min="7425" max="7425" width="4.5703125" style="1" customWidth="1"/>
    <col min="7426" max="7426" width="59.140625" style="1" customWidth="1"/>
    <col min="7427" max="7427" width="6.42578125" style="1" customWidth="1"/>
    <col min="7428" max="7428" width="9.5703125" style="1" customWidth="1"/>
    <col min="7429" max="7429" width="11.42578125" style="1" customWidth="1"/>
    <col min="7430" max="7680" width="8.85546875" style="1"/>
    <col min="7681" max="7681" width="4.5703125" style="1" customWidth="1"/>
    <col min="7682" max="7682" width="59.140625" style="1" customWidth="1"/>
    <col min="7683" max="7683" width="6.42578125" style="1" customWidth="1"/>
    <col min="7684" max="7684" width="9.5703125" style="1" customWidth="1"/>
    <col min="7685" max="7685" width="11.42578125" style="1" customWidth="1"/>
    <col min="7686" max="7936" width="8.85546875" style="1"/>
    <col min="7937" max="7937" width="4.5703125" style="1" customWidth="1"/>
    <col min="7938" max="7938" width="59.140625" style="1" customWidth="1"/>
    <col min="7939" max="7939" width="6.42578125" style="1" customWidth="1"/>
    <col min="7940" max="7940" width="9.5703125" style="1" customWidth="1"/>
    <col min="7941" max="7941" width="11.42578125" style="1" customWidth="1"/>
    <col min="7942" max="8192" width="8.85546875" style="1"/>
    <col min="8193" max="8193" width="4.5703125" style="1" customWidth="1"/>
    <col min="8194" max="8194" width="59.140625" style="1" customWidth="1"/>
    <col min="8195" max="8195" width="6.42578125" style="1" customWidth="1"/>
    <col min="8196" max="8196" width="9.5703125" style="1" customWidth="1"/>
    <col min="8197" max="8197" width="11.42578125" style="1" customWidth="1"/>
    <col min="8198" max="8448" width="8.85546875" style="1"/>
    <col min="8449" max="8449" width="4.5703125" style="1" customWidth="1"/>
    <col min="8450" max="8450" width="59.140625" style="1" customWidth="1"/>
    <col min="8451" max="8451" width="6.42578125" style="1" customWidth="1"/>
    <col min="8452" max="8452" width="9.5703125" style="1" customWidth="1"/>
    <col min="8453" max="8453" width="11.42578125" style="1" customWidth="1"/>
    <col min="8454" max="8704" width="8.85546875" style="1"/>
    <col min="8705" max="8705" width="4.5703125" style="1" customWidth="1"/>
    <col min="8706" max="8706" width="59.140625" style="1" customWidth="1"/>
    <col min="8707" max="8707" width="6.42578125" style="1" customWidth="1"/>
    <col min="8708" max="8708" width="9.5703125" style="1" customWidth="1"/>
    <col min="8709" max="8709" width="11.42578125" style="1" customWidth="1"/>
    <col min="8710" max="8960" width="8.85546875" style="1"/>
    <col min="8961" max="8961" width="4.5703125" style="1" customWidth="1"/>
    <col min="8962" max="8962" width="59.140625" style="1" customWidth="1"/>
    <col min="8963" max="8963" width="6.42578125" style="1" customWidth="1"/>
    <col min="8964" max="8964" width="9.5703125" style="1" customWidth="1"/>
    <col min="8965" max="8965" width="11.42578125" style="1" customWidth="1"/>
    <col min="8966" max="9216" width="8.85546875" style="1"/>
    <col min="9217" max="9217" width="4.5703125" style="1" customWidth="1"/>
    <col min="9218" max="9218" width="59.140625" style="1" customWidth="1"/>
    <col min="9219" max="9219" width="6.42578125" style="1" customWidth="1"/>
    <col min="9220" max="9220" width="9.5703125" style="1" customWidth="1"/>
    <col min="9221" max="9221" width="11.42578125" style="1" customWidth="1"/>
    <col min="9222" max="9472" width="8.85546875" style="1"/>
    <col min="9473" max="9473" width="4.5703125" style="1" customWidth="1"/>
    <col min="9474" max="9474" width="59.140625" style="1" customWidth="1"/>
    <col min="9475" max="9475" width="6.42578125" style="1" customWidth="1"/>
    <col min="9476" max="9476" width="9.5703125" style="1" customWidth="1"/>
    <col min="9477" max="9477" width="11.42578125" style="1" customWidth="1"/>
    <col min="9478" max="9728" width="8.85546875" style="1"/>
    <col min="9729" max="9729" width="4.5703125" style="1" customWidth="1"/>
    <col min="9730" max="9730" width="59.140625" style="1" customWidth="1"/>
    <col min="9731" max="9731" width="6.42578125" style="1" customWidth="1"/>
    <col min="9732" max="9732" width="9.5703125" style="1" customWidth="1"/>
    <col min="9733" max="9733" width="11.42578125" style="1" customWidth="1"/>
    <col min="9734" max="9984" width="8.85546875" style="1"/>
    <col min="9985" max="9985" width="4.5703125" style="1" customWidth="1"/>
    <col min="9986" max="9986" width="59.140625" style="1" customWidth="1"/>
    <col min="9987" max="9987" width="6.42578125" style="1" customWidth="1"/>
    <col min="9988" max="9988" width="9.5703125" style="1" customWidth="1"/>
    <col min="9989" max="9989" width="11.42578125" style="1" customWidth="1"/>
    <col min="9990" max="10240" width="8.85546875" style="1"/>
    <col min="10241" max="10241" width="4.5703125" style="1" customWidth="1"/>
    <col min="10242" max="10242" width="59.140625" style="1" customWidth="1"/>
    <col min="10243" max="10243" width="6.42578125" style="1" customWidth="1"/>
    <col min="10244" max="10244" width="9.5703125" style="1" customWidth="1"/>
    <col min="10245" max="10245" width="11.42578125" style="1" customWidth="1"/>
    <col min="10246" max="10496" width="8.85546875" style="1"/>
    <col min="10497" max="10497" width="4.5703125" style="1" customWidth="1"/>
    <col min="10498" max="10498" width="59.140625" style="1" customWidth="1"/>
    <col min="10499" max="10499" width="6.42578125" style="1" customWidth="1"/>
    <col min="10500" max="10500" width="9.5703125" style="1" customWidth="1"/>
    <col min="10501" max="10501" width="11.42578125" style="1" customWidth="1"/>
    <col min="10502" max="10752" width="8.85546875" style="1"/>
    <col min="10753" max="10753" width="4.5703125" style="1" customWidth="1"/>
    <col min="10754" max="10754" width="59.140625" style="1" customWidth="1"/>
    <col min="10755" max="10755" width="6.42578125" style="1" customWidth="1"/>
    <col min="10756" max="10756" width="9.5703125" style="1" customWidth="1"/>
    <col min="10757" max="10757" width="11.42578125" style="1" customWidth="1"/>
    <col min="10758" max="11008" width="8.85546875" style="1"/>
    <col min="11009" max="11009" width="4.5703125" style="1" customWidth="1"/>
    <col min="11010" max="11010" width="59.140625" style="1" customWidth="1"/>
    <col min="11011" max="11011" width="6.42578125" style="1" customWidth="1"/>
    <col min="11012" max="11012" width="9.5703125" style="1" customWidth="1"/>
    <col min="11013" max="11013" width="11.42578125" style="1" customWidth="1"/>
    <col min="11014" max="11264" width="8.85546875" style="1"/>
    <col min="11265" max="11265" width="4.5703125" style="1" customWidth="1"/>
    <col min="11266" max="11266" width="59.140625" style="1" customWidth="1"/>
    <col min="11267" max="11267" width="6.42578125" style="1" customWidth="1"/>
    <col min="11268" max="11268" width="9.5703125" style="1" customWidth="1"/>
    <col min="11269" max="11269" width="11.42578125" style="1" customWidth="1"/>
    <col min="11270" max="11520" width="8.85546875" style="1"/>
    <col min="11521" max="11521" width="4.5703125" style="1" customWidth="1"/>
    <col min="11522" max="11522" width="59.140625" style="1" customWidth="1"/>
    <col min="11523" max="11523" width="6.42578125" style="1" customWidth="1"/>
    <col min="11524" max="11524" width="9.5703125" style="1" customWidth="1"/>
    <col min="11525" max="11525" width="11.42578125" style="1" customWidth="1"/>
    <col min="11526" max="11776" width="8.85546875" style="1"/>
    <col min="11777" max="11777" width="4.5703125" style="1" customWidth="1"/>
    <col min="11778" max="11778" width="59.140625" style="1" customWidth="1"/>
    <col min="11779" max="11779" width="6.42578125" style="1" customWidth="1"/>
    <col min="11780" max="11780" width="9.5703125" style="1" customWidth="1"/>
    <col min="11781" max="11781" width="11.42578125" style="1" customWidth="1"/>
    <col min="11782" max="12032" width="8.85546875" style="1"/>
    <col min="12033" max="12033" width="4.5703125" style="1" customWidth="1"/>
    <col min="12034" max="12034" width="59.140625" style="1" customWidth="1"/>
    <col min="12035" max="12035" width="6.42578125" style="1" customWidth="1"/>
    <col min="12036" max="12036" width="9.5703125" style="1" customWidth="1"/>
    <col min="12037" max="12037" width="11.42578125" style="1" customWidth="1"/>
    <col min="12038" max="12288" width="8.85546875" style="1"/>
    <col min="12289" max="12289" width="4.5703125" style="1" customWidth="1"/>
    <col min="12290" max="12290" width="59.140625" style="1" customWidth="1"/>
    <col min="12291" max="12291" width="6.42578125" style="1" customWidth="1"/>
    <col min="12292" max="12292" width="9.5703125" style="1" customWidth="1"/>
    <col min="12293" max="12293" width="11.42578125" style="1" customWidth="1"/>
    <col min="12294" max="12544" width="8.85546875" style="1"/>
    <col min="12545" max="12545" width="4.5703125" style="1" customWidth="1"/>
    <col min="12546" max="12546" width="59.140625" style="1" customWidth="1"/>
    <col min="12547" max="12547" width="6.42578125" style="1" customWidth="1"/>
    <col min="12548" max="12548" width="9.5703125" style="1" customWidth="1"/>
    <col min="12549" max="12549" width="11.42578125" style="1" customWidth="1"/>
    <col min="12550" max="12800" width="8.85546875" style="1"/>
    <col min="12801" max="12801" width="4.5703125" style="1" customWidth="1"/>
    <col min="12802" max="12802" width="59.140625" style="1" customWidth="1"/>
    <col min="12803" max="12803" width="6.42578125" style="1" customWidth="1"/>
    <col min="12804" max="12804" width="9.5703125" style="1" customWidth="1"/>
    <col min="12805" max="12805" width="11.42578125" style="1" customWidth="1"/>
    <col min="12806" max="13056" width="8.85546875" style="1"/>
    <col min="13057" max="13057" width="4.5703125" style="1" customWidth="1"/>
    <col min="13058" max="13058" width="59.140625" style="1" customWidth="1"/>
    <col min="13059" max="13059" width="6.42578125" style="1" customWidth="1"/>
    <col min="13060" max="13060" width="9.5703125" style="1" customWidth="1"/>
    <col min="13061" max="13061" width="11.42578125" style="1" customWidth="1"/>
    <col min="13062" max="13312" width="8.85546875" style="1"/>
    <col min="13313" max="13313" width="4.5703125" style="1" customWidth="1"/>
    <col min="13314" max="13314" width="59.140625" style="1" customWidth="1"/>
    <col min="13315" max="13315" width="6.42578125" style="1" customWidth="1"/>
    <col min="13316" max="13316" width="9.5703125" style="1" customWidth="1"/>
    <col min="13317" max="13317" width="11.42578125" style="1" customWidth="1"/>
    <col min="13318" max="13568" width="8.85546875" style="1"/>
    <col min="13569" max="13569" width="4.5703125" style="1" customWidth="1"/>
    <col min="13570" max="13570" width="59.140625" style="1" customWidth="1"/>
    <col min="13571" max="13571" width="6.42578125" style="1" customWidth="1"/>
    <col min="13572" max="13572" width="9.5703125" style="1" customWidth="1"/>
    <col min="13573" max="13573" width="11.42578125" style="1" customWidth="1"/>
    <col min="13574" max="13824" width="8.85546875" style="1"/>
    <col min="13825" max="13825" width="4.5703125" style="1" customWidth="1"/>
    <col min="13826" max="13826" width="59.140625" style="1" customWidth="1"/>
    <col min="13827" max="13827" width="6.42578125" style="1" customWidth="1"/>
    <col min="13828" max="13828" width="9.5703125" style="1" customWidth="1"/>
    <col min="13829" max="13829" width="11.42578125" style="1" customWidth="1"/>
    <col min="13830" max="14080" width="8.85546875" style="1"/>
    <col min="14081" max="14081" width="4.5703125" style="1" customWidth="1"/>
    <col min="14082" max="14082" width="59.140625" style="1" customWidth="1"/>
    <col min="14083" max="14083" width="6.42578125" style="1" customWidth="1"/>
    <col min="14084" max="14084" width="9.5703125" style="1" customWidth="1"/>
    <col min="14085" max="14085" width="11.42578125" style="1" customWidth="1"/>
    <col min="14086" max="14336" width="8.85546875" style="1"/>
    <col min="14337" max="14337" width="4.5703125" style="1" customWidth="1"/>
    <col min="14338" max="14338" width="59.140625" style="1" customWidth="1"/>
    <col min="14339" max="14339" width="6.42578125" style="1" customWidth="1"/>
    <col min="14340" max="14340" width="9.5703125" style="1" customWidth="1"/>
    <col min="14341" max="14341" width="11.42578125" style="1" customWidth="1"/>
    <col min="14342" max="14592" width="8.85546875" style="1"/>
    <col min="14593" max="14593" width="4.5703125" style="1" customWidth="1"/>
    <col min="14594" max="14594" width="59.140625" style="1" customWidth="1"/>
    <col min="14595" max="14595" width="6.42578125" style="1" customWidth="1"/>
    <col min="14596" max="14596" width="9.5703125" style="1" customWidth="1"/>
    <col min="14597" max="14597" width="11.42578125" style="1" customWidth="1"/>
    <col min="14598" max="14848" width="8.85546875" style="1"/>
    <col min="14849" max="14849" width="4.5703125" style="1" customWidth="1"/>
    <col min="14850" max="14850" width="59.140625" style="1" customWidth="1"/>
    <col min="14851" max="14851" width="6.42578125" style="1" customWidth="1"/>
    <col min="14852" max="14852" width="9.5703125" style="1" customWidth="1"/>
    <col min="14853" max="14853" width="11.42578125" style="1" customWidth="1"/>
    <col min="14854" max="15104" width="8.85546875" style="1"/>
    <col min="15105" max="15105" width="4.5703125" style="1" customWidth="1"/>
    <col min="15106" max="15106" width="59.140625" style="1" customWidth="1"/>
    <col min="15107" max="15107" width="6.42578125" style="1" customWidth="1"/>
    <col min="15108" max="15108" width="9.5703125" style="1" customWidth="1"/>
    <col min="15109" max="15109" width="11.42578125" style="1" customWidth="1"/>
    <col min="15110" max="15360" width="8.85546875" style="1"/>
    <col min="15361" max="15361" width="4.5703125" style="1" customWidth="1"/>
    <col min="15362" max="15362" width="59.140625" style="1" customWidth="1"/>
    <col min="15363" max="15363" width="6.42578125" style="1" customWidth="1"/>
    <col min="15364" max="15364" width="9.5703125" style="1" customWidth="1"/>
    <col min="15365" max="15365" width="11.42578125" style="1" customWidth="1"/>
    <col min="15366" max="15616" width="8.85546875" style="1"/>
    <col min="15617" max="15617" width="4.5703125" style="1" customWidth="1"/>
    <col min="15618" max="15618" width="59.140625" style="1" customWidth="1"/>
    <col min="15619" max="15619" width="6.42578125" style="1" customWidth="1"/>
    <col min="15620" max="15620" width="9.5703125" style="1" customWidth="1"/>
    <col min="15621" max="15621" width="11.42578125" style="1" customWidth="1"/>
    <col min="15622" max="15872" width="8.85546875" style="1"/>
    <col min="15873" max="15873" width="4.5703125" style="1" customWidth="1"/>
    <col min="15874" max="15874" width="59.140625" style="1" customWidth="1"/>
    <col min="15875" max="15875" width="6.42578125" style="1" customWidth="1"/>
    <col min="15876" max="15876" width="9.5703125" style="1" customWidth="1"/>
    <col min="15877" max="15877" width="11.42578125" style="1" customWidth="1"/>
    <col min="15878" max="16128" width="8.85546875" style="1"/>
    <col min="16129" max="16129" width="4.5703125" style="1" customWidth="1"/>
    <col min="16130" max="16130" width="59.140625" style="1" customWidth="1"/>
    <col min="16131" max="16131" width="6.42578125" style="1" customWidth="1"/>
    <col min="16132" max="16132" width="9.5703125" style="1" customWidth="1"/>
    <col min="16133" max="16133" width="11.42578125" style="1" customWidth="1"/>
    <col min="16134" max="16384" width="8.85546875" style="1"/>
  </cols>
  <sheetData>
    <row r="1" spans="1:5" ht="15">
      <c r="A1" s="21" t="s">
        <v>35</v>
      </c>
      <c r="B1" s="9" t="s">
        <v>360</v>
      </c>
    </row>
    <row r="3" spans="1:5" ht="15">
      <c r="A3" s="21" t="s">
        <v>25</v>
      </c>
      <c r="B3" s="9" t="s">
        <v>26</v>
      </c>
    </row>
    <row r="4" spans="1:5" ht="54" customHeight="1">
      <c r="A4" s="21"/>
      <c r="B4" s="211" t="s">
        <v>329</v>
      </c>
      <c r="C4" s="211"/>
      <c r="D4" s="211"/>
      <c r="E4" s="211"/>
    </row>
    <row r="6" spans="1:5" ht="108.75" customHeight="1">
      <c r="A6" s="23" t="s">
        <v>19</v>
      </c>
      <c r="B6" s="10" t="s">
        <v>318</v>
      </c>
    </row>
    <row r="7" spans="1:5">
      <c r="B7" s="11" t="s">
        <v>129</v>
      </c>
      <c r="C7" s="18">
        <v>29.6</v>
      </c>
      <c r="D7" s="32"/>
      <c r="E7" s="24">
        <f>D7*C7</f>
        <v>0</v>
      </c>
    </row>
    <row r="8" spans="1:5">
      <c r="B8" s="11"/>
      <c r="D8" s="32"/>
      <c r="E8" s="24"/>
    </row>
    <row r="9" spans="1:5" ht="99.75">
      <c r="A9" s="23" t="s">
        <v>317</v>
      </c>
      <c r="B9" s="115" t="s">
        <v>330</v>
      </c>
      <c r="D9" s="32"/>
      <c r="E9" s="24"/>
    </row>
    <row r="10" spans="1:5">
      <c r="B10" s="11" t="s">
        <v>129</v>
      </c>
      <c r="C10" s="18">
        <v>23.2</v>
      </c>
      <c r="D10" s="32"/>
      <c r="E10" s="24">
        <f>D10*C10</f>
        <v>0</v>
      </c>
    </row>
    <row r="11" spans="1:5">
      <c r="B11" s="11"/>
      <c r="D11" s="32"/>
      <c r="E11" s="24"/>
    </row>
    <row r="12" spans="1:5" ht="71.25">
      <c r="A12" s="23" t="s">
        <v>319</v>
      </c>
      <c r="B12" s="115" t="s">
        <v>331</v>
      </c>
      <c r="D12" s="32"/>
      <c r="E12" s="24"/>
    </row>
    <row r="13" spans="1:5">
      <c r="B13" s="11" t="s">
        <v>83</v>
      </c>
      <c r="C13" s="18">
        <v>3</v>
      </c>
      <c r="D13" s="32"/>
      <c r="E13" s="24">
        <f>D13*C13</f>
        <v>0</v>
      </c>
    </row>
    <row r="14" spans="1:5">
      <c r="B14" s="11"/>
      <c r="D14" s="32"/>
      <c r="E14" s="24"/>
    </row>
    <row r="15" spans="1:5" ht="42.75">
      <c r="A15" s="23" t="s">
        <v>320</v>
      </c>
      <c r="B15" s="115" t="s">
        <v>332</v>
      </c>
      <c r="D15" s="32"/>
      <c r="E15" s="24"/>
    </row>
    <row r="16" spans="1:5">
      <c r="B16" s="11" t="s">
        <v>83</v>
      </c>
      <c r="C16" s="18">
        <v>3</v>
      </c>
      <c r="D16" s="32"/>
      <c r="E16" s="24">
        <f>D16*C16</f>
        <v>0</v>
      </c>
    </row>
    <row r="17" spans="1:5">
      <c r="B17" s="11"/>
      <c r="D17" s="32"/>
      <c r="E17" s="24"/>
    </row>
    <row r="18" spans="1:5" ht="71.25">
      <c r="A18" s="23" t="s">
        <v>321</v>
      </c>
      <c r="B18" s="115" t="s">
        <v>333</v>
      </c>
      <c r="D18" s="32"/>
      <c r="E18" s="24"/>
    </row>
    <row r="19" spans="1:5">
      <c r="B19" s="11" t="s">
        <v>129</v>
      </c>
      <c r="C19" s="18">
        <v>4.2</v>
      </c>
      <c r="D19" s="32"/>
      <c r="E19" s="24">
        <f>D19*C19</f>
        <v>0</v>
      </c>
    </row>
    <row r="20" spans="1:5">
      <c r="B20" s="11"/>
      <c r="D20" s="32"/>
      <c r="E20" s="24"/>
    </row>
    <row r="21" spans="1:5" ht="42.75">
      <c r="A21" s="23" t="s">
        <v>322</v>
      </c>
      <c r="B21" s="115" t="s">
        <v>334</v>
      </c>
      <c r="D21" s="32"/>
      <c r="E21" s="24"/>
    </row>
    <row r="22" spans="1:5">
      <c r="B22" s="11" t="s">
        <v>129</v>
      </c>
      <c r="C22" s="18">
        <v>31</v>
      </c>
      <c r="D22" s="32"/>
      <c r="E22" s="24">
        <f>D22*C22</f>
        <v>0</v>
      </c>
    </row>
    <row r="23" spans="1:5">
      <c r="B23" s="11"/>
      <c r="D23" s="32"/>
      <c r="E23" s="24"/>
    </row>
    <row r="24" spans="1:5" ht="28.5">
      <c r="A24" s="23" t="s">
        <v>323</v>
      </c>
      <c r="B24" s="115" t="s">
        <v>335</v>
      </c>
      <c r="D24" s="32"/>
      <c r="E24" s="24"/>
    </row>
    <row r="25" spans="1:5">
      <c r="B25" s="11" t="s">
        <v>125</v>
      </c>
      <c r="C25" s="18">
        <v>42</v>
      </c>
      <c r="D25" s="32"/>
      <c r="E25" s="24">
        <f>D25*C25</f>
        <v>0</v>
      </c>
    </row>
    <row r="26" spans="1:5">
      <c r="B26" s="11"/>
      <c r="D26" s="32"/>
      <c r="E26" s="24"/>
    </row>
    <row r="27" spans="1:5" ht="57">
      <c r="A27" s="23" t="s">
        <v>324</v>
      </c>
      <c r="B27" s="115" t="s">
        <v>336</v>
      </c>
      <c r="D27" s="32"/>
      <c r="E27" s="24"/>
    </row>
    <row r="28" spans="1:5">
      <c r="B28" s="11" t="s">
        <v>125</v>
      </c>
      <c r="C28" s="18">
        <v>42</v>
      </c>
      <c r="D28" s="32"/>
      <c r="E28" s="24">
        <f>D28*C28</f>
        <v>0</v>
      </c>
    </row>
    <row r="29" spans="1:5">
      <c r="B29" s="11"/>
      <c r="D29" s="32"/>
      <c r="E29" s="24"/>
    </row>
    <row r="30" spans="1:5" ht="74.25" customHeight="1">
      <c r="A30" s="23" t="s">
        <v>325</v>
      </c>
      <c r="B30" s="115" t="s">
        <v>462</v>
      </c>
      <c r="D30" s="32"/>
      <c r="E30" s="24"/>
    </row>
    <row r="31" spans="1:5">
      <c r="B31" s="11" t="s">
        <v>129</v>
      </c>
      <c r="C31" s="18">
        <v>14</v>
      </c>
      <c r="D31" s="32"/>
      <c r="E31" s="24">
        <f>D31*C31</f>
        <v>0</v>
      </c>
    </row>
    <row r="32" spans="1:5">
      <c r="B32" s="11"/>
      <c r="D32" s="32"/>
      <c r="E32" s="24"/>
    </row>
    <row r="33" spans="1:5" ht="57">
      <c r="A33" s="23" t="s">
        <v>326</v>
      </c>
      <c r="B33" s="115" t="s">
        <v>337</v>
      </c>
      <c r="D33" s="32"/>
      <c r="E33" s="24"/>
    </row>
    <row r="34" spans="1:5">
      <c r="B34" s="11" t="s">
        <v>129</v>
      </c>
      <c r="C34" s="18">
        <v>14</v>
      </c>
      <c r="D34" s="32"/>
      <c r="E34" s="24">
        <f>D34*C34</f>
        <v>0</v>
      </c>
    </row>
    <row r="35" spans="1:5">
      <c r="B35" s="11"/>
      <c r="D35" s="32"/>
      <c r="E35" s="24"/>
    </row>
    <row r="36" spans="1:5" ht="171">
      <c r="A36" s="23" t="s">
        <v>327</v>
      </c>
      <c r="B36" s="94" t="s">
        <v>338</v>
      </c>
      <c r="D36" s="32"/>
      <c r="E36" s="24"/>
    </row>
    <row r="37" spans="1:5">
      <c r="B37" s="11" t="s">
        <v>125</v>
      </c>
      <c r="C37" s="18">
        <v>14.1</v>
      </c>
      <c r="D37" s="32"/>
      <c r="E37" s="24">
        <f>D37*C37</f>
        <v>0</v>
      </c>
    </row>
    <row r="38" spans="1:5">
      <c r="B38" s="11"/>
      <c r="D38" s="32"/>
      <c r="E38" s="24"/>
    </row>
    <row r="39" spans="1:5" ht="57">
      <c r="A39" s="23" t="s">
        <v>328</v>
      </c>
      <c r="B39" s="115" t="s">
        <v>339</v>
      </c>
      <c r="D39" s="32"/>
      <c r="E39" s="24"/>
    </row>
    <row r="40" spans="1:5">
      <c r="A40" s="112"/>
      <c r="B40" s="113" t="s">
        <v>125</v>
      </c>
      <c r="C40" s="31">
        <v>8</v>
      </c>
      <c r="D40" s="116"/>
      <c r="E40" s="36">
        <f>D40*C40</f>
        <v>0</v>
      </c>
    </row>
    <row r="41" spans="1:5">
      <c r="A41" s="55" t="s">
        <v>340</v>
      </c>
      <c r="B41" s="111"/>
      <c r="E41" s="24">
        <f>SUM(E7:E40)</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H32"/>
  <sheetViews>
    <sheetView showZeros="0" workbookViewId="0">
      <selection activeCell="D11" sqref="D11"/>
    </sheetView>
  </sheetViews>
  <sheetFormatPr defaultColWidth="8.85546875" defaultRowHeight="14.25"/>
  <cols>
    <col min="1" max="1" width="6.140625" style="23" customWidth="1"/>
    <col min="2" max="2" width="52.42578125" style="13" customWidth="1"/>
    <col min="3" max="3" width="9.42578125" style="33" customWidth="1"/>
    <col min="4" max="4" width="9.5703125" style="34" customWidth="1"/>
    <col min="5" max="5" width="16.42578125" style="24" customWidth="1"/>
    <col min="6" max="256" width="8.85546875" style="1"/>
    <col min="257" max="257" width="6.140625" style="1" customWidth="1"/>
    <col min="258" max="258" width="57.42578125" style="1" customWidth="1"/>
    <col min="259" max="259" width="4.5703125" style="1" customWidth="1"/>
    <col min="260" max="260" width="9.5703125" style="1" customWidth="1"/>
    <col min="261" max="261" width="11.5703125" style="1" customWidth="1"/>
    <col min="262" max="512" width="8.85546875" style="1"/>
    <col min="513" max="513" width="6.140625" style="1" customWidth="1"/>
    <col min="514" max="514" width="57.42578125" style="1" customWidth="1"/>
    <col min="515" max="515" width="4.5703125" style="1" customWidth="1"/>
    <col min="516" max="516" width="9.5703125" style="1" customWidth="1"/>
    <col min="517" max="517" width="11.5703125" style="1" customWidth="1"/>
    <col min="518" max="768" width="8.85546875" style="1"/>
    <col min="769" max="769" width="6.140625" style="1" customWidth="1"/>
    <col min="770" max="770" width="57.42578125" style="1" customWidth="1"/>
    <col min="771" max="771" width="4.5703125" style="1" customWidth="1"/>
    <col min="772" max="772" width="9.5703125" style="1" customWidth="1"/>
    <col min="773" max="773" width="11.5703125" style="1" customWidth="1"/>
    <col min="774" max="1024" width="8.85546875" style="1"/>
    <col min="1025" max="1025" width="6.140625" style="1" customWidth="1"/>
    <col min="1026" max="1026" width="57.42578125" style="1" customWidth="1"/>
    <col min="1027" max="1027" width="4.5703125" style="1" customWidth="1"/>
    <col min="1028" max="1028" width="9.5703125" style="1" customWidth="1"/>
    <col min="1029" max="1029" width="11.5703125" style="1" customWidth="1"/>
    <col min="1030" max="1280" width="8.85546875" style="1"/>
    <col min="1281" max="1281" width="6.140625" style="1" customWidth="1"/>
    <col min="1282" max="1282" width="57.42578125" style="1" customWidth="1"/>
    <col min="1283" max="1283" width="4.5703125" style="1" customWidth="1"/>
    <col min="1284" max="1284" width="9.5703125" style="1" customWidth="1"/>
    <col min="1285" max="1285" width="11.5703125" style="1" customWidth="1"/>
    <col min="1286" max="1536" width="8.85546875" style="1"/>
    <col min="1537" max="1537" width="6.140625" style="1" customWidth="1"/>
    <col min="1538" max="1538" width="57.42578125" style="1" customWidth="1"/>
    <col min="1539" max="1539" width="4.5703125" style="1" customWidth="1"/>
    <col min="1540" max="1540" width="9.5703125" style="1" customWidth="1"/>
    <col min="1541" max="1541" width="11.5703125" style="1" customWidth="1"/>
    <col min="1542" max="1792" width="8.85546875" style="1"/>
    <col min="1793" max="1793" width="6.140625" style="1" customWidth="1"/>
    <col min="1794" max="1794" width="57.42578125" style="1" customWidth="1"/>
    <col min="1795" max="1795" width="4.5703125" style="1" customWidth="1"/>
    <col min="1796" max="1796" width="9.5703125" style="1" customWidth="1"/>
    <col min="1797" max="1797" width="11.5703125" style="1" customWidth="1"/>
    <col min="1798" max="2048" width="8.85546875" style="1"/>
    <col min="2049" max="2049" width="6.140625" style="1" customWidth="1"/>
    <col min="2050" max="2050" width="57.42578125" style="1" customWidth="1"/>
    <col min="2051" max="2051" width="4.5703125" style="1" customWidth="1"/>
    <col min="2052" max="2052" width="9.5703125" style="1" customWidth="1"/>
    <col min="2053" max="2053" width="11.5703125" style="1" customWidth="1"/>
    <col min="2054" max="2304" width="8.85546875" style="1"/>
    <col min="2305" max="2305" width="6.140625" style="1" customWidth="1"/>
    <col min="2306" max="2306" width="57.42578125" style="1" customWidth="1"/>
    <col min="2307" max="2307" width="4.5703125" style="1" customWidth="1"/>
    <col min="2308" max="2308" width="9.5703125" style="1" customWidth="1"/>
    <col min="2309" max="2309" width="11.5703125" style="1" customWidth="1"/>
    <col min="2310" max="2560" width="8.85546875" style="1"/>
    <col min="2561" max="2561" width="6.140625" style="1" customWidth="1"/>
    <col min="2562" max="2562" width="57.42578125" style="1" customWidth="1"/>
    <col min="2563" max="2563" width="4.5703125" style="1" customWidth="1"/>
    <col min="2564" max="2564" width="9.5703125" style="1" customWidth="1"/>
    <col min="2565" max="2565" width="11.5703125" style="1" customWidth="1"/>
    <col min="2566" max="2816" width="8.85546875" style="1"/>
    <col min="2817" max="2817" width="6.140625" style="1" customWidth="1"/>
    <col min="2818" max="2818" width="57.42578125" style="1" customWidth="1"/>
    <col min="2819" max="2819" width="4.5703125" style="1" customWidth="1"/>
    <col min="2820" max="2820" width="9.5703125" style="1" customWidth="1"/>
    <col min="2821" max="2821" width="11.5703125" style="1" customWidth="1"/>
    <col min="2822" max="3072" width="8.85546875" style="1"/>
    <col min="3073" max="3073" width="6.140625" style="1" customWidth="1"/>
    <col min="3074" max="3074" width="57.42578125" style="1" customWidth="1"/>
    <col min="3075" max="3075" width="4.5703125" style="1" customWidth="1"/>
    <col min="3076" max="3076" width="9.5703125" style="1" customWidth="1"/>
    <col min="3077" max="3077" width="11.5703125" style="1" customWidth="1"/>
    <col min="3078" max="3328" width="8.85546875" style="1"/>
    <col min="3329" max="3329" width="6.140625" style="1" customWidth="1"/>
    <col min="3330" max="3330" width="57.42578125" style="1" customWidth="1"/>
    <col min="3331" max="3331" width="4.5703125" style="1" customWidth="1"/>
    <col min="3332" max="3332" width="9.5703125" style="1" customWidth="1"/>
    <col min="3333" max="3333" width="11.5703125" style="1" customWidth="1"/>
    <col min="3334" max="3584" width="8.85546875" style="1"/>
    <col min="3585" max="3585" width="6.140625" style="1" customWidth="1"/>
    <col min="3586" max="3586" width="57.42578125" style="1" customWidth="1"/>
    <col min="3587" max="3587" width="4.5703125" style="1" customWidth="1"/>
    <col min="3588" max="3588" width="9.5703125" style="1" customWidth="1"/>
    <col min="3589" max="3589" width="11.5703125" style="1" customWidth="1"/>
    <col min="3590" max="3840" width="8.85546875" style="1"/>
    <col min="3841" max="3841" width="6.140625" style="1" customWidth="1"/>
    <col min="3842" max="3842" width="57.42578125" style="1" customWidth="1"/>
    <col min="3843" max="3843" width="4.5703125" style="1" customWidth="1"/>
    <col min="3844" max="3844" width="9.5703125" style="1" customWidth="1"/>
    <col min="3845" max="3845" width="11.5703125" style="1" customWidth="1"/>
    <col min="3846" max="4096" width="8.85546875" style="1"/>
    <col min="4097" max="4097" width="6.140625" style="1" customWidth="1"/>
    <col min="4098" max="4098" width="57.42578125" style="1" customWidth="1"/>
    <col min="4099" max="4099" width="4.5703125" style="1" customWidth="1"/>
    <col min="4100" max="4100" width="9.5703125" style="1" customWidth="1"/>
    <col min="4101" max="4101" width="11.5703125" style="1" customWidth="1"/>
    <col min="4102" max="4352" width="8.85546875" style="1"/>
    <col min="4353" max="4353" width="6.140625" style="1" customWidth="1"/>
    <col min="4354" max="4354" width="57.42578125" style="1" customWidth="1"/>
    <col min="4355" max="4355" width="4.5703125" style="1" customWidth="1"/>
    <col min="4356" max="4356" width="9.5703125" style="1" customWidth="1"/>
    <col min="4357" max="4357" width="11.5703125" style="1" customWidth="1"/>
    <col min="4358" max="4608" width="8.85546875" style="1"/>
    <col min="4609" max="4609" width="6.140625" style="1" customWidth="1"/>
    <col min="4610" max="4610" width="57.42578125" style="1" customWidth="1"/>
    <col min="4611" max="4611" width="4.5703125" style="1" customWidth="1"/>
    <col min="4612" max="4612" width="9.5703125" style="1" customWidth="1"/>
    <col min="4613" max="4613" width="11.5703125" style="1" customWidth="1"/>
    <col min="4614" max="4864" width="8.85546875" style="1"/>
    <col min="4865" max="4865" width="6.140625" style="1" customWidth="1"/>
    <col min="4866" max="4866" width="57.42578125" style="1" customWidth="1"/>
    <col min="4867" max="4867" width="4.5703125" style="1" customWidth="1"/>
    <col min="4868" max="4868" width="9.5703125" style="1" customWidth="1"/>
    <col min="4869" max="4869" width="11.5703125" style="1" customWidth="1"/>
    <col min="4870" max="5120" width="8.85546875" style="1"/>
    <col min="5121" max="5121" width="6.140625" style="1" customWidth="1"/>
    <col min="5122" max="5122" width="57.42578125" style="1" customWidth="1"/>
    <col min="5123" max="5123" width="4.5703125" style="1" customWidth="1"/>
    <col min="5124" max="5124" width="9.5703125" style="1" customWidth="1"/>
    <col min="5125" max="5125" width="11.5703125" style="1" customWidth="1"/>
    <col min="5126" max="5376" width="8.85546875" style="1"/>
    <col min="5377" max="5377" width="6.140625" style="1" customWidth="1"/>
    <col min="5378" max="5378" width="57.42578125" style="1" customWidth="1"/>
    <col min="5379" max="5379" width="4.5703125" style="1" customWidth="1"/>
    <col min="5380" max="5380" width="9.5703125" style="1" customWidth="1"/>
    <col min="5381" max="5381" width="11.5703125" style="1" customWidth="1"/>
    <col min="5382" max="5632" width="8.85546875" style="1"/>
    <col min="5633" max="5633" width="6.140625" style="1" customWidth="1"/>
    <col min="5634" max="5634" width="57.42578125" style="1" customWidth="1"/>
    <col min="5635" max="5635" width="4.5703125" style="1" customWidth="1"/>
    <col min="5636" max="5636" width="9.5703125" style="1" customWidth="1"/>
    <col min="5637" max="5637" width="11.5703125" style="1" customWidth="1"/>
    <col min="5638" max="5888" width="8.85546875" style="1"/>
    <col min="5889" max="5889" width="6.140625" style="1" customWidth="1"/>
    <col min="5890" max="5890" width="57.42578125" style="1" customWidth="1"/>
    <col min="5891" max="5891" width="4.5703125" style="1" customWidth="1"/>
    <col min="5892" max="5892" width="9.5703125" style="1" customWidth="1"/>
    <col min="5893" max="5893" width="11.5703125" style="1" customWidth="1"/>
    <col min="5894" max="6144" width="8.85546875" style="1"/>
    <col min="6145" max="6145" width="6.140625" style="1" customWidth="1"/>
    <col min="6146" max="6146" width="57.42578125" style="1" customWidth="1"/>
    <col min="6147" max="6147" width="4.5703125" style="1" customWidth="1"/>
    <col min="6148" max="6148" width="9.5703125" style="1" customWidth="1"/>
    <col min="6149" max="6149" width="11.5703125" style="1" customWidth="1"/>
    <col min="6150" max="6400" width="8.85546875" style="1"/>
    <col min="6401" max="6401" width="6.140625" style="1" customWidth="1"/>
    <col min="6402" max="6402" width="57.42578125" style="1" customWidth="1"/>
    <col min="6403" max="6403" width="4.5703125" style="1" customWidth="1"/>
    <col min="6404" max="6404" width="9.5703125" style="1" customWidth="1"/>
    <col min="6405" max="6405" width="11.5703125" style="1" customWidth="1"/>
    <col min="6406" max="6656" width="8.85546875" style="1"/>
    <col min="6657" max="6657" width="6.140625" style="1" customWidth="1"/>
    <col min="6658" max="6658" width="57.42578125" style="1" customWidth="1"/>
    <col min="6659" max="6659" width="4.5703125" style="1" customWidth="1"/>
    <col min="6660" max="6660" width="9.5703125" style="1" customWidth="1"/>
    <col min="6661" max="6661" width="11.5703125" style="1" customWidth="1"/>
    <col min="6662" max="6912" width="8.85546875" style="1"/>
    <col min="6913" max="6913" width="6.140625" style="1" customWidth="1"/>
    <col min="6914" max="6914" width="57.42578125" style="1" customWidth="1"/>
    <col min="6915" max="6915" width="4.5703125" style="1" customWidth="1"/>
    <col min="6916" max="6916" width="9.5703125" style="1" customWidth="1"/>
    <col min="6917" max="6917" width="11.5703125" style="1" customWidth="1"/>
    <col min="6918" max="7168" width="8.85546875" style="1"/>
    <col min="7169" max="7169" width="6.140625" style="1" customWidth="1"/>
    <col min="7170" max="7170" width="57.42578125" style="1" customWidth="1"/>
    <col min="7171" max="7171" width="4.5703125" style="1" customWidth="1"/>
    <col min="7172" max="7172" width="9.5703125" style="1" customWidth="1"/>
    <col min="7173" max="7173" width="11.5703125" style="1" customWidth="1"/>
    <col min="7174" max="7424" width="8.85546875" style="1"/>
    <col min="7425" max="7425" width="6.140625" style="1" customWidth="1"/>
    <col min="7426" max="7426" width="57.42578125" style="1" customWidth="1"/>
    <col min="7427" max="7427" width="4.5703125" style="1" customWidth="1"/>
    <col min="7428" max="7428" width="9.5703125" style="1" customWidth="1"/>
    <col min="7429" max="7429" width="11.5703125" style="1" customWidth="1"/>
    <col min="7430" max="7680" width="8.85546875" style="1"/>
    <col min="7681" max="7681" width="6.140625" style="1" customWidth="1"/>
    <col min="7682" max="7682" width="57.42578125" style="1" customWidth="1"/>
    <col min="7683" max="7683" width="4.5703125" style="1" customWidth="1"/>
    <col min="7684" max="7684" width="9.5703125" style="1" customWidth="1"/>
    <col min="7685" max="7685" width="11.5703125" style="1" customWidth="1"/>
    <col min="7686" max="7936" width="8.85546875" style="1"/>
    <col min="7937" max="7937" width="6.140625" style="1" customWidth="1"/>
    <col min="7938" max="7938" width="57.42578125" style="1" customWidth="1"/>
    <col min="7939" max="7939" width="4.5703125" style="1" customWidth="1"/>
    <col min="7940" max="7940" width="9.5703125" style="1" customWidth="1"/>
    <col min="7941" max="7941" width="11.5703125" style="1" customWidth="1"/>
    <col min="7942" max="8192" width="8.85546875" style="1"/>
    <col min="8193" max="8193" width="6.140625" style="1" customWidth="1"/>
    <col min="8194" max="8194" width="57.42578125" style="1" customWidth="1"/>
    <col min="8195" max="8195" width="4.5703125" style="1" customWidth="1"/>
    <col min="8196" max="8196" width="9.5703125" style="1" customWidth="1"/>
    <col min="8197" max="8197" width="11.5703125" style="1" customWidth="1"/>
    <col min="8198" max="8448" width="8.85546875" style="1"/>
    <col min="8449" max="8449" width="6.140625" style="1" customWidth="1"/>
    <col min="8450" max="8450" width="57.42578125" style="1" customWidth="1"/>
    <col min="8451" max="8451" width="4.5703125" style="1" customWidth="1"/>
    <col min="8452" max="8452" width="9.5703125" style="1" customWidth="1"/>
    <col min="8453" max="8453" width="11.5703125" style="1" customWidth="1"/>
    <col min="8454" max="8704" width="8.85546875" style="1"/>
    <col min="8705" max="8705" width="6.140625" style="1" customWidth="1"/>
    <col min="8706" max="8706" width="57.42578125" style="1" customWidth="1"/>
    <col min="8707" max="8707" width="4.5703125" style="1" customWidth="1"/>
    <col min="8708" max="8708" width="9.5703125" style="1" customWidth="1"/>
    <col min="8709" max="8709" width="11.5703125" style="1" customWidth="1"/>
    <col min="8710" max="8960" width="8.85546875" style="1"/>
    <col min="8961" max="8961" width="6.140625" style="1" customWidth="1"/>
    <col min="8962" max="8962" width="57.42578125" style="1" customWidth="1"/>
    <col min="8963" max="8963" width="4.5703125" style="1" customWidth="1"/>
    <col min="8964" max="8964" width="9.5703125" style="1" customWidth="1"/>
    <col min="8965" max="8965" width="11.5703125" style="1" customWidth="1"/>
    <col min="8966" max="9216" width="8.85546875" style="1"/>
    <col min="9217" max="9217" width="6.140625" style="1" customWidth="1"/>
    <col min="9218" max="9218" width="57.42578125" style="1" customWidth="1"/>
    <col min="9219" max="9219" width="4.5703125" style="1" customWidth="1"/>
    <col min="9220" max="9220" width="9.5703125" style="1" customWidth="1"/>
    <col min="9221" max="9221" width="11.5703125" style="1" customWidth="1"/>
    <col min="9222" max="9472" width="8.85546875" style="1"/>
    <col min="9473" max="9473" width="6.140625" style="1" customWidth="1"/>
    <col min="9474" max="9474" width="57.42578125" style="1" customWidth="1"/>
    <col min="9475" max="9475" width="4.5703125" style="1" customWidth="1"/>
    <col min="9476" max="9476" width="9.5703125" style="1" customWidth="1"/>
    <col min="9477" max="9477" width="11.5703125" style="1" customWidth="1"/>
    <col min="9478" max="9728" width="8.85546875" style="1"/>
    <col min="9729" max="9729" width="6.140625" style="1" customWidth="1"/>
    <col min="9730" max="9730" width="57.42578125" style="1" customWidth="1"/>
    <col min="9731" max="9731" width="4.5703125" style="1" customWidth="1"/>
    <col min="9732" max="9732" width="9.5703125" style="1" customWidth="1"/>
    <col min="9733" max="9733" width="11.5703125" style="1" customWidth="1"/>
    <col min="9734" max="9984" width="8.85546875" style="1"/>
    <col min="9985" max="9985" width="6.140625" style="1" customWidth="1"/>
    <col min="9986" max="9986" width="57.42578125" style="1" customWidth="1"/>
    <col min="9987" max="9987" width="4.5703125" style="1" customWidth="1"/>
    <col min="9988" max="9988" width="9.5703125" style="1" customWidth="1"/>
    <col min="9989" max="9989" width="11.5703125" style="1" customWidth="1"/>
    <col min="9990" max="10240" width="8.85546875" style="1"/>
    <col min="10241" max="10241" width="6.140625" style="1" customWidth="1"/>
    <col min="10242" max="10242" width="57.42578125" style="1" customWidth="1"/>
    <col min="10243" max="10243" width="4.5703125" style="1" customWidth="1"/>
    <col min="10244" max="10244" width="9.5703125" style="1" customWidth="1"/>
    <col min="10245" max="10245" width="11.5703125" style="1" customWidth="1"/>
    <col min="10246" max="10496" width="8.85546875" style="1"/>
    <col min="10497" max="10497" width="6.140625" style="1" customWidth="1"/>
    <col min="10498" max="10498" width="57.42578125" style="1" customWidth="1"/>
    <col min="10499" max="10499" width="4.5703125" style="1" customWidth="1"/>
    <col min="10500" max="10500" width="9.5703125" style="1" customWidth="1"/>
    <col min="10501" max="10501" width="11.5703125" style="1" customWidth="1"/>
    <col min="10502" max="10752" width="8.85546875" style="1"/>
    <col min="10753" max="10753" width="6.140625" style="1" customWidth="1"/>
    <col min="10754" max="10754" width="57.42578125" style="1" customWidth="1"/>
    <col min="10755" max="10755" width="4.5703125" style="1" customWidth="1"/>
    <col min="10756" max="10756" width="9.5703125" style="1" customWidth="1"/>
    <col min="10757" max="10757" width="11.5703125" style="1" customWidth="1"/>
    <col min="10758" max="11008" width="8.85546875" style="1"/>
    <col min="11009" max="11009" width="6.140625" style="1" customWidth="1"/>
    <col min="11010" max="11010" width="57.42578125" style="1" customWidth="1"/>
    <col min="11011" max="11011" width="4.5703125" style="1" customWidth="1"/>
    <col min="11012" max="11012" width="9.5703125" style="1" customWidth="1"/>
    <col min="11013" max="11013" width="11.5703125" style="1" customWidth="1"/>
    <col min="11014" max="11264" width="8.85546875" style="1"/>
    <col min="11265" max="11265" width="6.140625" style="1" customWidth="1"/>
    <col min="11266" max="11266" width="57.42578125" style="1" customWidth="1"/>
    <col min="11267" max="11267" width="4.5703125" style="1" customWidth="1"/>
    <col min="11268" max="11268" width="9.5703125" style="1" customWidth="1"/>
    <col min="11269" max="11269" width="11.5703125" style="1" customWidth="1"/>
    <col min="11270" max="11520" width="8.85546875" style="1"/>
    <col min="11521" max="11521" width="6.140625" style="1" customWidth="1"/>
    <col min="11522" max="11522" width="57.42578125" style="1" customWidth="1"/>
    <col min="11523" max="11523" width="4.5703125" style="1" customWidth="1"/>
    <col min="11524" max="11524" width="9.5703125" style="1" customWidth="1"/>
    <col min="11525" max="11525" width="11.5703125" style="1" customWidth="1"/>
    <col min="11526" max="11776" width="8.85546875" style="1"/>
    <col min="11777" max="11777" width="6.140625" style="1" customWidth="1"/>
    <col min="11778" max="11778" width="57.42578125" style="1" customWidth="1"/>
    <col min="11779" max="11779" width="4.5703125" style="1" customWidth="1"/>
    <col min="11780" max="11780" width="9.5703125" style="1" customWidth="1"/>
    <col min="11781" max="11781" width="11.5703125" style="1" customWidth="1"/>
    <col min="11782" max="12032" width="8.85546875" style="1"/>
    <col min="12033" max="12033" width="6.140625" style="1" customWidth="1"/>
    <col min="12034" max="12034" width="57.42578125" style="1" customWidth="1"/>
    <col min="12035" max="12035" width="4.5703125" style="1" customWidth="1"/>
    <col min="12036" max="12036" width="9.5703125" style="1" customWidth="1"/>
    <col min="12037" max="12037" width="11.5703125" style="1" customWidth="1"/>
    <col min="12038" max="12288" width="8.85546875" style="1"/>
    <col min="12289" max="12289" width="6.140625" style="1" customWidth="1"/>
    <col min="12290" max="12290" width="57.42578125" style="1" customWidth="1"/>
    <col min="12291" max="12291" width="4.5703125" style="1" customWidth="1"/>
    <col min="12292" max="12292" width="9.5703125" style="1" customWidth="1"/>
    <col min="12293" max="12293" width="11.5703125" style="1" customWidth="1"/>
    <col min="12294" max="12544" width="8.85546875" style="1"/>
    <col min="12545" max="12545" width="6.140625" style="1" customWidth="1"/>
    <col min="12546" max="12546" width="57.42578125" style="1" customWidth="1"/>
    <col min="12547" max="12547" width="4.5703125" style="1" customWidth="1"/>
    <col min="12548" max="12548" width="9.5703125" style="1" customWidth="1"/>
    <col min="12549" max="12549" width="11.5703125" style="1" customWidth="1"/>
    <col min="12550" max="12800" width="8.85546875" style="1"/>
    <col min="12801" max="12801" width="6.140625" style="1" customWidth="1"/>
    <col min="12802" max="12802" width="57.42578125" style="1" customWidth="1"/>
    <col min="12803" max="12803" width="4.5703125" style="1" customWidth="1"/>
    <col min="12804" max="12804" width="9.5703125" style="1" customWidth="1"/>
    <col min="12805" max="12805" width="11.5703125" style="1" customWidth="1"/>
    <col min="12806" max="13056" width="8.85546875" style="1"/>
    <col min="13057" max="13057" width="6.140625" style="1" customWidth="1"/>
    <col min="13058" max="13058" width="57.42578125" style="1" customWidth="1"/>
    <col min="13059" max="13059" width="4.5703125" style="1" customWidth="1"/>
    <col min="13060" max="13060" width="9.5703125" style="1" customWidth="1"/>
    <col min="13061" max="13061" width="11.5703125" style="1" customWidth="1"/>
    <col min="13062" max="13312" width="8.85546875" style="1"/>
    <col min="13313" max="13313" width="6.140625" style="1" customWidth="1"/>
    <col min="13314" max="13314" width="57.42578125" style="1" customWidth="1"/>
    <col min="13315" max="13315" width="4.5703125" style="1" customWidth="1"/>
    <col min="13316" max="13316" width="9.5703125" style="1" customWidth="1"/>
    <col min="13317" max="13317" width="11.5703125" style="1" customWidth="1"/>
    <col min="13318" max="13568" width="8.85546875" style="1"/>
    <col min="13569" max="13569" width="6.140625" style="1" customWidth="1"/>
    <col min="13570" max="13570" width="57.42578125" style="1" customWidth="1"/>
    <col min="13571" max="13571" width="4.5703125" style="1" customWidth="1"/>
    <col min="13572" max="13572" width="9.5703125" style="1" customWidth="1"/>
    <col min="13573" max="13573" width="11.5703125" style="1" customWidth="1"/>
    <col min="13574" max="13824" width="8.85546875" style="1"/>
    <col min="13825" max="13825" width="6.140625" style="1" customWidth="1"/>
    <col min="13826" max="13826" width="57.42578125" style="1" customWidth="1"/>
    <col min="13827" max="13827" width="4.5703125" style="1" customWidth="1"/>
    <col min="13828" max="13828" width="9.5703125" style="1" customWidth="1"/>
    <col min="13829" max="13829" width="11.5703125" style="1" customWidth="1"/>
    <col min="13830" max="14080" width="8.85546875" style="1"/>
    <col min="14081" max="14081" width="6.140625" style="1" customWidth="1"/>
    <col min="14082" max="14082" width="57.42578125" style="1" customWidth="1"/>
    <col min="14083" max="14083" width="4.5703125" style="1" customWidth="1"/>
    <col min="14084" max="14084" width="9.5703125" style="1" customWidth="1"/>
    <col min="14085" max="14085" width="11.5703125" style="1" customWidth="1"/>
    <col min="14086" max="14336" width="8.85546875" style="1"/>
    <col min="14337" max="14337" width="6.140625" style="1" customWidth="1"/>
    <col min="14338" max="14338" width="57.42578125" style="1" customWidth="1"/>
    <col min="14339" max="14339" width="4.5703125" style="1" customWidth="1"/>
    <col min="14340" max="14340" width="9.5703125" style="1" customWidth="1"/>
    <col min="14341" max="14341" width="11.5703125" style="1" customWidth="1"/>
    <col min="14342" max="14592" width="8.85546875" style="1"/>
    <col min="14593" max="14593" width="6.140625" style="1" customWidth="1"/>
    <col min="14594" max="14594" width="57.42578125" style="1" customWidth="1"/>
    <col min="14595" max="14595" width="4.5703125" style="1" customWidth="1"/>
    <col min="14596" max="14596" width="9.5703125" style="1" customWidth="1"/>
    <col min="14597" max="14597" width="11.5703125" style="1" customWidth="1"/>
    <col min="14598" max="14848" width="8.85546875" style="1"/>
    <col min="14849" max="14849" width="6.140625" style="1" customWidth="1"/>
    <col min="14850" max="14850" width="57.42578125" style="1" customWidth="1"/>
    <col min="14851" max="14851" width="4.5703125" style="1" customWidth="1"/>
    <col min="14852" max="14852" width="9.5703125" style="1" customWidth="1"/>
    <col min="14853" max="14853" width="11.5703125" style="1" customWidth="1"/>
    <col min="14854" max="15104" width="8.85546875" style="1"/>
    <col min="15105" max="15105" width="6.140625" style="1" customWidth="1"/>
    <col min="15106" max="15106" width="57.42578125" style="1" customWidth="1"/>
    <col min="15107" max="15107" width="4.5703125" style="1" customWidth="1"/>
    <col min="15108" max="15108" width="9.5703125" style="1" customWidth="1"/>
    <col min="15109" max="15109" width="11.5703125" style="1" customWidth="1"/>
    <col min="15110" max="15360" width="8.85546875" style="1"/>
    <col min="15361" max="15361" width="6.140625" style="1" customWidth="1"/>
    <col min="15362" max="15362" width="57.42578125" style="1" customWidth="1"/>
    <col min="15363" max="15363" width="4.5703125" style="1" customWidth="1"/>
    <col min="15364" max="15364" width="9.5703125" style="1" customWidth="1"/>
    <col min="15365" max="15365" width="11.5703125" style="1" customWidth="1"/>
    <col min="15366" max="15616" width="8.85546875" style="1"/>
    <col min="15617" max="15617" width="6.140625" style="1" customWidth="1"/>
    <col min="15618" max="15618" width="57.42578125" style="1" customWidth="1"/>
    <col min="15619" max="15619" width="4.5703125" style="1" customWidth="1"/>
    <col min="15620" max="15620" width="9.5703125" style="1" customWidth="1"/>
    <col min="15621" max="15621" width="11.5703125" style="1" customWidth="1"/>
    <col min="15622" max="15872" width="8.85546875" style="1"/>
    <col min="15873" max="15873" width="6.140625" style="1" customWidth="1"/>
    <col min="15874" max="15874" width="57.42578125" style="1" customWidth="1"/>
    <col min="15875" max="15875" width="4.5703125" style="1" customWidth="1"/>
    <col min="15876" max="15876" width="9.5703125" style="1" customWidth="1"/>
    <col min="15877" max="15877" width="11.5703125" style="1" customWidth="1"/>
    <col min="15878" max="16128" width="8.85546875" style="1"/>
    <col min="16129" max="16129" width="6.140625" style="1" customWidth="1"/>
    <col min="16130" max="16130" width="57.42578125" style="1" customWidth="1"/>
    <col min="16131" max="16131" width="4.5703125" style="1" customWidth="1"/>
    <col min="16132" max="16132" width="9.5703125" style="1" customWidth="1"/>
    <col min="16133" max="16133" width="11.5703125" style="1" customWidth="1"/>
    <col min="16134" max="16384" width="8.85546875" style="1"/>
  </cols>
  <sheetData>
    <row r="1" spans="1:5" ht="15">
      <c r="A1" s="21" t="s">
        <v>35</v>
      </c>
      <c r="B1" s="21" t="s">
        <v>360</v>
      </c>
    </row>
    <row r="3" spans="1:5" ht="15">
      <c r="A3" s="21" t="s">
        <v>20</v>
      </c>
      <c r="B3" s="21" t="s">
        <v>21</v>
      </c>
    </row>
    <row r="4" spans="1:5" ht="180.75" customHeight="1">
      <c r="A4" s="21"/>
      <c r="B4" s="209" t="s">
        <v>341</v>
      </c>
      <c r="C4" s="209"/>
      <c r="D4" s="209"/>
      <c r="E4" s="209"/>
    </row>
    <row r="6" spans="1:5" ht="142.5">
      <c r="A6" s="23" t="s">
        <v>17</v>
      </c>
      <c r="B6" s="10" t="s">
        <v>343</v>
      </c>
    </row>
    <row r="7" spans="1:5">
      <c r="B7" s="11" t="s">
        <v>125</v>
      </c>
      <c r="C7" s="33">
        <v>19.5</v>
      </c>
      <c r="D7" s="33"/>
      <c r="E7" s="24">
        <f>+D7*C7</f>
        <v>0</v>
      </c>
    </row>
    <row r="8" spans="1:5">
      <c r="D8" s="33"/>
      <c r="E8" s="24">
        <f t="shared" ref="E8:E11" si="0">D8*C8</f>
        <v>0</v>
      </c>
    </row>
    <row r="9" spans="1:5" ht="90" customHeight="1">
      <c r="A9" s="23" t="s">
        <v>18</v>
      </c>
      <c r="B9" s="10" t="s">
        <v>344</v>
      </c>
      <c r="D9" s="33"/>
      <c r="E9" s="24">
        <f t="shared" si="0"/>
        <v>0</v>
      </c>
    </row>
    <row r="10" spans="1:5">
      <c r="B10" s="11" t="s">
        <v>125</v>
      </c>
      <c r="C10" s="33">
        <v>32</v>
      </c>
      <c r="D10" s="33"/>
      <c r="E10" s="24">
        <f>+D10*C10</f>
        <v>0</v>
      </c>
    </row>
    <row r="11" spans="1:5">
      <c r="B11" s="117"/>
      <c r="C11" s="118"/>
      <c r="D11" s="114"/>
      <c r="E11" s="36">
        <f t="shared" si="0"/>
        <v>0</v>
      </c>
    </row>
    <row r="12" spans="1:5">
      <c r="A12" s="30" t="s">
        <v>342</v>
      </c>
      <c r="B12" s="111"/>
      <c r="E12" s="24">
        <f>SUM(E7:E11)</f>
        <v>0</v>
      </c>
    </row>
    <row r="32" spans="8:8">
      <c r="H32" s="1">
        <f>SUM(H14:H29)</f>
        <v>0</v>
      </c>
    </row>
  </sheetData>
  <mergeCells count="1">
    <mergeCell ref="B4:E4"/>
  </mergeCells>
  <phoneticPr fontId="8" type="noConversion"/>
  <pageMargins left="0.55118110236220474" right="0" top="0.78740157480314965" bottom="0.78740157480314965" header="0.51181102362204722" footer="0.51181102362204722"/>
  <pageSetup paperSize="9" scale="92"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K18"/>
  <sheetViews>
    <sheetView topLeftCell="A7" zoomScale="125" zoomScaleNormal="125" zoomScaleSheetLayoutView="100" zoomScalePageLayoutView="125" workbookViewId="0">
      <selection activeCell="D17" sqref="D17"/>
    </sheetView>
  </sheetViews>
  <sheetFormatPr defaultColWidth="8.85546875" defaultRowHeight="14.25"/>
  <cols>
    <col min="1" max="1" width="6.140625" style="23" customWidth="1"/>
    <col min="2" max="2" width="49" style="13" customWidth="1"/>
    <col min="3" max="3" width="11.42578125" style="8" customWidth="1"/>
    <col min="4" max="4" width="9.42578125" style="22" customWidth="1"/>
    <col min="5" max="5" width="15.5703125" style="22" customWidth="1"/>
    <col min="6" max="256" width="8.85546875" style="1"/>
    <col min="257" max="257" width="6.140625" style="1" customWidth="1"/>
    <col min="258" max="258" width="57.42578125" style="1" customWidth="1"/>
    <col min="259" max="259" width="5.140625" style="1" customWidth="1"/>
    <col min="260" max="260" width="9.5703125" style="1" customWidth="1"/>
    <col min="261" max="261" width="10.5703125" style="1" customWidth="1"/>
    <col min="262" max="512" width="8.85546875" style="1"/>
    <col min="513" max="513" width="6.140625" style="1" customWidth="1"/>
    <col min="514" max="514" width="57.42578125" style="1" customWidth="1"/>
    <col min="515" max="515" width="5.140625" style="1" customWidth="1"/>
    <col min="516" max="516" width="9.5703125" style="1" customWidth="1"/>
    <col min="517" max="517" width="10.5703125" style="1" customWidth="1"/>
    <col min="518" max="768" width="8.85546875" style="1"/>
    <col min="769" max="769" width="6.140625" style="1" customWidth="1"/>
    <col min="770" max="770" width="57.42578125" style="1" customWidth="1"/>
    <col min="771" max="771" width="5.140625" style="1" customWidth="1"/>
    <col min="772" max="772" width="9.5703125" style="1" customWidth="1"/>
    <col min="773" max="773" width="10.5703125" style="1" customWidth="1"/>
    <col min="774" max="1024" width="8.85546875" style="1"/>
    <col min="1025" max="1025" width="6.140625" style="1" customWidth="1"/>
    <col min="1026" max="1026" width="57.42578125" style="1" customWidth="1"/>
    <col min="1027" max="1027" width="5.140625" style="1" customWidth="1"/>
    <col min="1028" max="1028" width="9.5703125" style="1" customWidth="1"/>
    <col min="1029" max="1029" width="10.5703125" style="1" customWidth="1"/>
    <col min="1030" max="1280" width="8.85546875" style="1"/>
    <col min="1281" max="1281" width="6.140625" style="1" customWidth="1"/>
    <col min="1282" max="1282" width="57.42578125" style="1" customWidth="1"/>
    <col min="1283" max="1283" width="5.140625" style="1" customWidth="1"/>
    <col min="1284" max="1284" width="9.5703125" style="1" customWidth="1"/>
    <col min="1285" max="1285" width="10.5703125" style="1" customWidth="1"/>
    <col min="1286" max="1536" width="8.85546875" style="1"/>
    <col min="1537" max="1537" width="6.140625" style="1" customWidth="1"/>
    <col min="1538" max="1538" width="57.42578125" style="1" customWidth="1"/>
    <col min="1539" max="1539" width="5.140625" style="1" customWidth="1"/>
    <col min="1540" max="1540" width="9.5703125" style="1" customWidth="1"/>
    <col min="1541" max="1541" width="10.5703125" style="1" customWidth="1"/>
    <col min="1542" max="1792" width="8.85546875" style="1"/>
    <col min="1793" max="1793" width="6.140625" style="1" customWidth="1"/>
    <col min="1794" max="1794" width="57.42578125" style="1" customWidth="1"/>
    <col min="1795" max="1795" width="5.140625" style="1" customWidth="1"/>
    <col min="1796" max="1796" width="9.5703125" style="1" customWidth="1"/>
    <col min="1797" max="1797" width="10.5703125" style="1" customWidth="1"/>
    <col min="1798" max="2048" width="8.85546875" style="1"/>
    <col min="2049" max="2049" width="6.140625" style="1" customWidth="1"/>
    <col min="2050" max="2050" width="57.42578125" style="1" customWidth="1"/>
    <col min="2051" max="2051" width="5.140625" style="1" customWidth="1"/>
    <col min="2052" max="2052" width="9.5703125" style="1" customWidth="1"/>
    <col min="2053" max="2053" width="10.5703125" style="1" customWidth="1"/>
    <col min="2054" max="2304" width="8.85546875" style="1"/>
    <col min="2305" max="2305" width="6.140625" style="1" customWidth="1"/>
    <col min="2306" max="2306" width="57.42578125" style="1" customWidth="1"/>
    <col min="2307" max="2307" width="5.140625" style="1" customWidth="1"/>
    <col min="2308" max="2308" width="9.5703125" style="1" customWidth="1"/>
    <col min="2309" max="2309" width="10.5703125" style="1" customWidth="1"/>
    <col min="2310" max="2560" width="8.85546875" style="1"/>
    <col min="2561" max="2561" width="6.140625" style="1" customWidth="1"/>
    <col min="2562" max="2562" width="57.42578125" style="1" customWidth="1"/>
    <col min="2563" max="2563" width="5.140625" style="1" customWidth="1"/>
    <col min="2564" max="2564" width="9.5703125" style="1" customWidth="1"/>
    <col min="2565" max="2565" width="10.5703125" style="1" customWidth="1"/>
    <col min="2566" max="2816" width="8.85546875" style="1"/>
    <col min="2817" max="2817" width="6.140625" style="1" customWidth="1"/>
    <col min="2818" max="2818" width="57.42578125" style="1" customWidth="1"/>
    <col min="2819" max="2819" width="5.140625" style="1" customWidth="1"/>
    <col min="2820" max="2820" width="9.5703125" style="1" customWidth="1"/>
    <col min="2821" max="2821" width="10.5703125" style="1" customWidth="1"/>
    <col min="2822" max="3072" width="8.85546875" style="1"/>
    <col min="3073" max="3073" width="6.140625" style="1" customWidth="1"/>
    <col min="3074" max="3074" width="57.42578125" style="1" customWidth="1"/>
    <col min="3075" max="3075" width="5.140625" style="1" customWidth="1"/>
    <col min="3076" max="3076" width="9.5703125" style="1" customWidth="1"/>
    <col min="3077" max="3077" width="10.5703125" style="1" customWidth="1"/>
    <col min="3078" max="3328" width="8.85546875" style="1"/>
    <col min="3329" max="3329" width="6.140625" style="1" customWidth="1"/>
    <col min="3330" max="3330" width="57.42578125" style="1" customWidth="1"/>
    <col min="3331" max="3331" width="5.140625" style="1" customWidth="1"/>
    <col min="3332" max="3332" width="9.5703125" style="1" customWidth="1"/>
    <col min="3333" max="3333" width="10.5703125" style="1" customWidth="1"/>
    <col min="3334" max="3584" width="8.85546875" style="1"/>
    <col min="3585" max="3585" width="6.140625" style="1" customWidth="1"/>
    <col min="3586" max="3586" width="57.42578125" style="1" customWidth="1"/>
    <col min="3587" max="3587" width="5.140625" style="1" customWidth="1"/>
    <col min="3588" max="3588" width="9.5703125" style="1" customWidth="1"/>
    <col min="3589" max="3589" width="10.5703125" style="1" customWidth="1"/>
    <col min="3590" max="3840" width="8.85546875" style="1"/>
    <col min="3841" max="3841" width="6.140625" style="1" customWidth="1"/>
    <col min="3842" max="3842" width="57.42578125" style="1" customWidth="1"/>
    <col min="3843" max="3843" width="5.140625" style="1" customWidth="1"/>
    <col min="3844" max="3844" width="9.5703125" style="1" customWidth="1"/>
    <col min="3845" max="3845" width="10.5703125" style="1" customWidth="1"/>
    <col min="3846" max="4096" width="8.85546875" style="1"/>
    <col min="4097" max="4097" width="6.140625" style="1" customWidth="1"/>
    <col min="4098" max="4098" width="57.42578125" style="1" customWidth="1"/>
    <col min="4099" max="4099" width="5.140625" style="1" customWidth="1"/>
    <col min="4100" max="4100" width="9.5703125" style="1" customWidth="1"/>
    <col min="4101" max="4101" width="10.5703125" style="1" customWidth="1"/>
    <col min="4102" max="4352" width="8.85546875" style="1"/>
    <col min="4353" max="4353" width="6.140625" style="1" customWidth="1"/>
    <col min="4354" max="4354" width="57.42578125" style="1" customWidth="1"/>
    <col min="4355" max="4355" width="5.140625" style="1" customWidth="1"/>
    <col min="4356" max="4356" width="9.5703125" style="1" customWidth="1"/>
    <col min="4357" max="4357" width="10.5703125" style="1" customWidth="1"/>
    <col min="4358" max="4608" width="8.85546875" style="1"/>
    <col min="4609" max="4609" width="6.140625" style="1" customWidth="1"/>
    <col min="4610" max="4610" width="57.42578125" style="1" customWidth="1"/>
    <col min="4611" max="4611" width="5.140625" style="1" customWidth="1"/>
    <col min="4612" max="4612" width="9.5703125" style="1" customWidth="1"/>
    <col min="4613" max="4613" width="10.5703125" style="1" customWidth="1"/>
    <col min="4614" max="4864" width="8.85546875" style="1"/>
    <col min="4865" max="4865" width="6.140625" style="1" customWidth="1"/>
    <col min="4866" max="4866" width="57.42578125" style="1" customWidth="1"/>
    <col min="4867" max="4867" width="5.140625" style="1" customWidth="1"/>
    <col min="4868" max="4868" width="9.5703125" style="1" customWidth="1"/>
    <col min="4869" max="4869" width="10.5703125" style="1" customWidth="1"/>
    <col min="4870" max="5120" width="8.85546875" style="1"/>
    <col min="5121" max="5121" width="6.140625" style="1" customWidth="1"/>
    <col min="5122" max="5122" width="57.42578125" style="1" customWidth="1"/>
    <col min="5123" max="5123" width="5.140625" style="1" customWidth="1"/>
    <col min="5124" max="5124" width="9.5703125" style="1" customWidth="1"/>
    <col min="5125" max="5125" width="10.5703125" style="1" customWidth="1"/>
    <col min="5126" max="5376" width="8.85546875" style="1"/>
    <col min="5377" max="5377" width="6.140625" style="1" customWidth="1"/>
    <col min="5378" max="5378" width="57.42578125" style="1" customWidth="1"/>
    <col min="5379" max="5379" width="5.140625" style="1" customWidth="1"/>
    <col min="5380" max="5380" width="9.5703125" style="1" customWidth="1"/>
    <col min="5381" max="5381" width="10.5703125" style="1" customWidth="1"/>
    <col min="5382" max="5632" width="8.85546875" style="1"/>
    <col min="5633" max="5633" width="6.140625" style="1" customWidth="1"/>
    <col min="5634" max="5634" width="57.42578125" style="1" customWidth="1"/>
    <col min="5635" max="5635" width="5.140625" style="1" customWidth="1"/>
    <col min="5636" max="5636" width="9.5703125" style="1" customWidth="1"/>
    <col min="5637" max="5637" width="10.5703125" style="1" customWidth="1"/>
    <col min="5638" max="5888" width="8.85546875" style="1"/>
    <col min="5889" max="5889" width="6.140625" style="1" customWidth="1"/>
    <col min="5890" max="5890" width="57.42578125" style="1" customWidth="1"/>
    <col min="5891" max="5891" width="5.140625" style="1" customWidth="1"/>
    <col min="5892" max="5892" width="9.5703125" style="1" customWidth="1"/>
    <col min="5893" max="5893" width="10.5703125" style="1" customWidth="1"/>
    <col min="5894" max="6144" width="8.85546875" style="1"/>
    <col min="6145" max="6145" width="6.140625" style="1" customWidth="1"/>
    <col min="6146" max="6146" width="57.42578125" style="1" customWidth="1"/>
    <col min="6147" max="6147" width="5.140625" style="1" customWidth="1"/>
    <col min="6148" max="6148" width="9.5703125" style="1" customWidth="1"/>
    <col min="6149" max="6149" width="10.5703125" style="1" customWidth="1"/>
    <col min="6150" max="6400" width="8.85546875" style="1"/>
    <col min="6401" max="6401" width="6.140625" style="1" customWidth="1"/>
    <col min="6402" max="6402" width="57.42578125" style="1" customWidth="1"/>
    <col min="6403" max="6403" width="5.140625" style="1" customWidth="1"/>
    <col min="6404" max="6404" width="9.5703125" style="1" customWidth="1"/>
    <col min="6405" max="6405" width="10.5703125" style="1" customWidth="1"/>
    <col min="6406" max="6656" width="8.85546875" style="1"/>
    <col min="6657" max="6657" width="6.140625" style="1" customWidth="1"/>
    <col min="6658" max="6658" width="57.42578125" style="1" customWidth="1"/>
    <col min="6659" max="6659" width="5.140625" style="1" customWidth="1"/>
    <col min="6660" max="6660" width="9.5703125" style="1" customWidth="1"/>
    <col min="6661" max="6661" width="10.5703125" style="1" customWidth="1"/>
    <col min="6662" max="6912" width="8.85546875" style="1"/>
    <col min="6913" max="6913" width="6.140625" style="1" customWidth="1"/>
    <col min="6914" max="6914" width="57.42578125" style="1" customWidth="1"/>
    <col min="6915" max="6915" width="5.140625" style="1" customWidth="1"/>
    <col min="6916" max="6916" width="9.5703125" style="1" customWidth="1"/>
    <col min="6917" max="6917" width="10.5703125" style="1" customWidth="1"/>
    <col min="6918" max="7168" width="8.85546875" style="1"/>
    <col min="7169" max="7169" width="6.140625" style="1" customWidth="1"/>
    <col min="7170" max="7170" width="57.42578125" style="1" customWidth="1"/>
    <col min="7171" max="7171" width="5.140625" style="1" customWidth="1"/>
    <col min="7172" max="7172" width="9.5703125" style="1" customWidth="1"/>
    <col min="7173" max="7173" width="10.5703125" style="1" customWidth="1"/>
    <col min="7174" max="7424" width="8.85546875" style="1"/>
    <col min="7425" max="7425" width="6.140625" style="1" customWidth="1"/>
    <col min="7426" max="7426" width="57.42578125" style="1" customWidth="1"/>
    <col min="7427" max="7427" width="5.140625" style="1" customWidth="1"/>
    <col min="7428" max="7428" width="9.5703125" style="1" customWidth="1"/>
    <col min="7429" max="7429" width="10.5703125" style="1" customWidth="1"/>
    <col min="7430" max="7680" width="8.85546875" style="1"/>
    <col min="7681" max="7681" width="6.140625" style="1" customWidth="1"/>
    <col min="7682" max="7682" width="57.42578125" style="1" customWidth="1"/>
    <col min="7683" max="7683" width="5.140625" style="1" customWidth="1"/>
    <col min="7684" max="7684" width="9.5703125" style="1" customWidth="1"/>
    <col min="7685" max="7685" width="10.5703125" style="1" customWidth="1"/>
    <col min="7686" max="7936" width="8.85546875" style="1"/>
    <col min="7937" max="7937" width="6.140625" style="1" customWidth="1"/>
    <col min="7938" max="7938" width="57.42578125" style="1" customWidth="1"/>
    <col min="7939" max="7939" width="5.140625" style="1" customWidth="1"/>
    <col min="7940" max="7940" width="9.5703125" style="1" customWidth="1"/>
    <col min="7941" max="7941" width="10.5703125" style="1" customWidth="1"/>
    <col min="7942" max="8192" width="8.85546875" style="1"/>
    <col min="8193" max="8193" width="6.140625" style="1" customWidth="1"/>
    <col min="8194" max="8194" width="57.42578125" style="1" customWidth="1"/>
    <col min="8195" max="8195" width="5.140625" style="1" customWidth="1"/>
    <col min="8196" max="8196" width="9.5703125" style="1" customWidth="1"/>
    <col min="8197" max="8197" width="10.5703125" style="1" customWidth="1"/>
    <col min="8198" max="8448" width="8.85546875" style="1"/>
    <col min="8449" max="8449" width="6.140625" style="1" customWidth="1"/>
    <col min="8450" max="8450" width="57.42578125" style="1" customWidth="1"/>
    <col min="8451" max="8451" width="5.140625" style="1" customWidth="1"/>
    <col min="8452" max="8452" width="9.5703125" style="1" customWidth="1"/>
    <col min="8453" max="8453" width="10.5703125" style="1" customWidth="1"/>
    <col min="8454" max="8704" width="8.85546875" style="1"/>
    <col min="8705" max="8705" width="6.140625" style="1" customWidth="1"/>
    <col min="8706" max="8706" width="57.42578125" style="1" customWidth="1"/>
    <col min="8707" max="8707" width="5.140625" style="1" customWidth="1"/>
    <col min="8708" max="8708" width="9.5703125" style="1" customWidth="1"/>
    <col min="8709" max="8709" width="10.5703125" style="1" customWidth="1"/>
    <col min="8710" max="8960" width="8.85546875" style="1"/>
    <col min="8961" max="8961" width="6.140625" style="1" customWidth="1"/>
    <col min="8962" max="8962" width="57.42578125" style="1" customWidth="1"/>
    <col min="8963" max="8963" width="5.140625" style="1" customWidth="1"/>
    <col min="8964" max="8964" width="9.5703125" style="1" customWidth="1"/>
    <col min="8965" max="8965" width="10.5703125" style="1" customWidth="1"/>
    <col min="8966" max="9216" width="8.85546875" style="1"/>
    <col min="9217" max="9217" width="6.140625" style="1" customWidth="1"/>
    <col min="9218" max="9218" width="57.42578125" style="1" customWidth="1"/>
    <col min="9219" max="9219" width="5.140625" style="1" customWidth="1"/>
    <col min="9220" max="9220" width="9.5703125" style="1" customWidth="1"/>
    <col min="9221" max="9221" width="10.5703125" style="1" customWidth="1"/>
    <col min="9222" max="9472" width="8.85546875" style="1"/>
    <col min="9473" max="9473" width="6.140625" style="1" customWidth="1"/>
    <col min="9474" max="9474" width="57.42578125" style="1" customWidth="1"/>
    <col min="9475" max="9475" width="5.140625" style="1" customWidth="1"/>
    <col min="9476" max="9476" width="9.5703125" style="1" customWidth="1"/>
    <col min="9477" max="9477" width="10.5703125" style="1" customWidth="1"/>
    <col min="9478" max="9728" width="8.85546875" style="1"/>
    <col min="9729" max="9729" width="6.140625" style="1" customWidth="1"/>
    <col min="9730" max="9730" width="57.42578125" style="1" customWidth="1"/>
    <col min="9731" max="9731" width="5.140625" style="1" customWidth="1"/>
    <col min="9732" max="9732" width="9.5703125" style="1" customWidth="1"/>
    <col min="9733" max="9733" width="10.5703125" style="1" customWidth="1"/>
    <col min="9734" max="9984" width="8.85546875" style="1"/>
    <col min="9985" max="9985" width="6.140625" style="1" customWidth="1"/>
    <col min="9986" max="9986" width="57.42578125" style="1" customWidth="1"/>
    <col min="9987" max="9987" width="5.140625" style="1" customWidth="1"/>
    <col min="9988" max="9988" width="9.5703125" style="1" customWidth="1"/>
    <col min="9989" max="9989" width="10.5703125" style="1" customWidth="1"/>
    <col min="9990" max="10240" width="8.85546875" style="1"/>
    <col min="10241" max="10241" width="6.140625" style="1" customWidth="1"/>
    <col min="10242" max="10242" width="57.42578125" style="1" customWidth="1"/>
    <col min="10243" max="10243" width="5.140625" style="1" customWidth="1"/>
    <col min="10244" max="10244" width="9.5703125" style="1" customWidth="1"/>
    <col min="10245" max="10245" width="10.5703125" style="1" customWidth="1"/>
    <col min="10246" max="10496" width="8.85546875" style="1"/>
    <col min="10497" max="10497" width="6.140625" style="1" customWidth="1"/>
    <col min="10498" max="10498" width="57.42578125" style="1" customWidth="1"/>
    <col min="10499" max="10499" width="5.140625" style="1" customWidth="1"/>
    <col min="10500" max="10500" width="9.5703125" style="1" customWidth="1"/>
    <col min="10501" max="10501" width="10.5703125" style="1" customWidth="1"/>
    <col min="10502" max="10752" width="8.85546875" style="1"/>
    <col min="10753" max="10753" width="6.140625" style="1" customWidth="1"/>
    <col min="10754" max="10754" width="57.42578125" style="1" customWidth="1"/>
    <col min="10755" max="10755" width="5.140625" style="1" customWidth="1"/>
    <col min="10756" max="10756" width="9.5703125" style="1" customWidth="1"/>
    <col min="10757" max="10757" width="10.5703125" style="1" customWidth="1"/>
    <col min="10758" max="11008" width="8.85546875" style="1"/>
    <col min="11009" max="11009" width="6.140625" style="1" customWidth="1"/>
    <col min="11010" max="11010" width="57.42578125" style="1" customWidth="1"/>
    <col min="11011" max="11011" width="5.140625" style="1" customWidth="1"/>
    <col min="11012" max="11012" width="9.5703125" style="1" customWidth="1"/>
    <col min="11013" max="11013" width="10.5703125" style="1" customWidth="1"/>
    <col min="11014" max="11264" width="8.85546875" style="1"/>
    <col min="11265" max="11265" width="6.140625" style="1" customWidth="1"/>
    <col min="11266" max="11266" width="57.42578125" style="1" customWidth="1"/>
    <col min="11267" max="11267" width="5.140625" style="1" customWidth="1"/>
    <col min="11268" max="11268" width="9.5703125" style="1" customWidth="1"/>
    <col min="11269" max="11269" width="10.5703125" style="1" customWidth="1"/>
    <col min="11270" max="11520" width="8.85546875" style="1"/>
    <col min="11521" max="11521" width="6.140625" style="1" customWidth="1"/>
    <col min="11522" max="11522" width="57.42578125" style="1" customWidth="1"/>
    <col min="11523" max="11523" width="5.140625" style="1" customWidth="1"/>
    <col min="11524" max="11524" width="9.5703125" style="1" customWidth="1"/>
    <col min="11525" max="11525" width="10.5703125" style="1" customWidth="1"/>
    <col min="11526" max="11776" width="8.85546875" style="1"/>
    <col min="11777" max="11777" width="6.140625" style="1" customWidth="1"/>
    <col min="11778" max="11778" width="57.42578125" style="1" customWidth="1"/>
    <col min="11779" max="11779" width="5.140625" style="1" customWidth="1"/>
    <col min="11780" max="11780" width="9.5703125" style="1" customWidth="1"/>
    <col min="11781" max="11781" width="10.5703125" style="1" customWidth="1"/>
    <col min="11782" max="12032" width="8.85546875" style="1"/>
    <col min="12033" max="12033" width="6.140625" style="1" customWidth="1"/>
    <col min="12034" max="12034" width="57.42578125" style="1" customWidth="1"/>
    <col min="12035" max="12035" width="5.140625" style="1" customWidth="1"/>
    <col min="12036" max="12036" width="9.5703125" style="1" customWidth="1"/>
    <col min="12037" max="12037" width="10.5703125" style="1" customWidth="1"/>
    <col min="12038" max="12288" width="8.85546875" style="1"/>
    <col min="12289" max="12289" width="6.140625" style="1" customWidth="1"/>
    <col min="12290" max="12290" width="57.42578125" style="1" customWidth="1"/>
    <col min="12291" max="12291" width="5.140625" style="1" customWidth="1"/>
    <col min="12292" max="12292" width="9.5703125" style="1" customWidth="1"/>
    <col min="12293" max="12293" width="10.5703125" style="1" customWidth="1"/>
    <col min="12294" max="12544" width="8.85546875" style="1"/>
    <col min="12545" max="12545" width="6.140625" style="1" customWidth="1"/>
    <col min="12546" max="12546" width="57.42578125" style="1" customWidth="1"/>
    <col min="12547" max="12547" width="5.140625" style="1" customWidth="1"/>
    <col min="12548" max="12548" width="9.5703125" style="1" customWidth="1"/>
    <col min="12549" max="12549" width="10.5703125" style="1" customWidth="1"/>
    <col min="12550" max="12800" width="8.85546875" style="1"/>
    <col min="12801" max="12801" width="6.140625" style="1" customWidth="1"/>
    <col min="12802" max="12802" width="57.42578125" style="1" customWidth="1"/>
    <col min="12803" max="12803" width="5.140625" style="1" customWidth="1"/>
    <col min="12804" max="12804" width="9.5703125" style="1" customWidth="1"/>
    <col min="12805" max="12805" width="10.5703125" style="1" customWidth="1"/>
    <col min="12806" max="13056" width="8.85546875" style="1"/>
    <col min="13057" max="13057" width="6.140625" style="1" customWidth="1"/>
    <col min="13058" max="13058" width="57.42578125" style="1" customWidth="1"/>
    <col min="13059" max="13059" width="5.140625" style="1" customWidth="1"/>
    <col min="13060" max="13060" width="9.5703125" style="1" customWidth="1"/>
    <col min="13061" max="13061" width="10.5703125" style="1" customWidth="1"/>
    <col min="13062" max="13312" width="8.85546875" style="1"/>
    <col min="13313" max="13313" width="6.140625" style="1" customWidth="1"/>
    <col min="13314" max="13314" width="57.42578125" style="1" customWidth="1"/>
    <col min="13315" max="13315" width="5.140625" style="1" customWidth="1"/>
    <col min="13316" max="13316" width="9.5703125" style="1" customWidth="1"/>
    <col min="13317" max="13317" width="10.5703125" style="1" customWidth="1"/>
    <col min="13318" max="13568" width="8.85546875" style="1"/>
    <col min="13569" max="13569" width="6.140625" style="1" customWidth="1"/>
    <col min="13570" max="13570" width="57.42578125" style="1" customWidth="1"/>
    <col min="13571" max="13571" width="5.140625" style="1" customWidth="1"/>
    <col min="13572" max="13572" width="9.5703125" style="1" customWidth="1"/>
    <col min="13573" max="13573" width="10.5703125" style="1" customWidth="1"/>
    <col min="13574" max="13824" width="8.85546875" style="1"/>
    <col min="13825" max="13825" width="6.140625" style="1" customWidth="1"/>
    <col min="13826" max="13826" width="57.42578125" style="1" customWidth="1"/>
    <col min="13827" max="13827" width="5.140625" style="1" customWidth="1"/>
    <col min="13828" max="13828" width="9.5703125" style="1" customWidth="1"/>
    <col min="13829" max="13829" width="10.5703125" style="1" customWidth="1"/>
    <col min="13830" max="14080" width="8.85546875" style="1"/>
    <col min="14081" max="14081" width="6.140625" style="1" customWidth="1"/>
    <col min="14082" max="14082" width="57.42578125" style="1" customWidth="1"/>
    <col min="14083" max="14083" width="5.140625" style="1" customWidth="1"/>
    <col min="14084" max="14084" width="9.5703125" style="1" customWidth="1"/>
    <col min="14085" max="14085" width="10.5703125" style="1" customWidth="1"/>
    <col min="14086" max="14336" width="8.85546875" style="1"/>
    <col min="14337" max="14337" width="6.140625" style="1" customWidth="1"/>
    <col min="14338" max="14338" width="57.42578125" style="1" customWidth="1"/>
    <col min="14339" max="14339" width="5.140625" style="1" customWidth="1"/>
    <col min="14340" max="14340" width="9.5703125" style="1" customWidth="1"/>
    <col min="14341" max="14341" width="10.5703125" style="1" customWidth="1"/>
    <col min="14342" max="14592" width="8.85546875" style="1"/>
    <col min="14593" max="14593" width="6.140625" style="1" customWidth="1"/>
    <col min="14594" max="14594" width="57.42578125" style="1" customWidth="1"/>
    <col min="14595" max="14595" width="5.140625" style="1" customWidth="1"/>
    <col min="14596" max="14596" width="9.5703125" style="1" customWidth="1"/>
    <col min="14597" max="14597" width="10.5703125" style="1" customWidth="1"/>
    <col min="14598" max="14848" width="8.85546875" style="1"/>
    <col min="14849" max="14849" width="6.140625" style="1" customWidth="1"/>
    <col min="14850" max="14850" width="57.42578125" style="1" customWidth="1"/>
    <col min="14851" max="14851" width="5.140625" style="1" customWidth="1"/>
    <col min="14852" max="14852" width="9.5703125" style="1" customWidth="1"/>
    <col min="14853" max="14853" width="10.5703125" style="1" customWidth="1"/>
    <col min="14854" max="15104" width="8.85546875" style="1"/>
    <col min="15105" max="15105" width="6.140625" style="1" customWidth="1"/>
    <col min="15106" max="15106" width="57.42578125" style="1" customWidth="1"/>
    <col min="15107" max="15107" width="5.140625" style="1" customWidth="1"/>
    <col min="15108" max="15108" width="9.5703125" style="1" customWidth="1"/>
    <col min="15109" max="15109" width="10.5703125" style="1" customWidth="1"/>
    <col min="15110" max="15360" width="8.85546875" style="1"/>
    <col min="15361" max="15361" width="6.140625" style="1" customWidth="1"/>
    <col min="15362" max="15362" width="57.42578125" style="1" customWidth="1"/>
    <col min="15363" max="15363" width="5.140625" style="1" customWidth="1"/>
    <col min="15364" max="15364" width="9.5703125" style="1" customWidth="1"/>
    <col min="15365" max="15365" width="10.5703125" style="1" customWidth="1"/>
    <col min="15366" max="15616" width="8.85546875" style="1"/>
    <col min="15617" max="15617" width="6.140625" style="1" customWidth="1"/>
    <col min="15618" max="15618" width="57.42578125" style="1" customWidth="1"/>
    <col min="15619" max="15619" width="5.140625" style="1" customWidth="1"/>
    <col min="15620" max="15620" width="9.5703125" style="1" customWidth="1"/>
    <col min="15621" max="15621" width="10.5703125" style="1" customWidth="1"/>
    <col min="15622" max="15872" width="8.85546875" style="1"/>
    <col min="15873" max="15873" width="6.140625" style="1" customWidth="1"/>
    <col min="15874" max="15874" width="57.42578125" style="1" customWidth="1"/>
    <col min="15875" max="15875" width="5.140625" style="1" customWidth="1"/>
    <col min="15876" max="15876" width="9.5703125" style="1" customWidth="1"/>
    <col min="15877" max="15877" width="10.5703125" style="1" customWidth="1"/>
    <col min="15878" max="16128" width="8.85546875" style="1"/>
    <col min="16129" max="16129" width="6.140625" style="1" customWidth="1"/>
    <col min="16130" max="16130" width="57.42578125" style="1" customWidth="1"/>
    <col min="16131" max="16131" width="5.140625" style="1" customWidth="1"/>
    <col min="16132" max="16132" width="9.5703125" style="1" customWidth="1"/>
    <col min="16133" max="16133" width="10.5703125" style="1" customWidth="1"/>
    <col min="16134" max="16384" width="8.85546875" style="1"/>
  </cols>
  <sheetData>
    <row r="1" spans="1:11" ht="15">
      <c r="A1" s="9" t="s">
        <v>35</v>
      </c>
      <c r="B1" s="21" t="s">
        <v>360</v>
      </c>
    </row>
    <row r="3" spans="1:11" ht="15">
      <c r="A3" s="9" t="s">
        <v>12</v>
      </c>
      <c r="B3" s="21" t="s">
        <v>345</v>
      </c>
    </row>
    <row r="4" spans="1:11" ht="214.5" customHeight="1">
      <c r="A4" s="9"/>
      <c r="B4" s="209" t="s">
        <v>346</v>
      </c>
      <c r="C4" s="209"/>
      <c r="D4" s="209"/>
      <c r="E4" s="209"/>
    </row>
    <row r="5" spans="1:11" ht="15">
      <c r="A5" s="9"/>
      <c r="B5" s="21"/>
    </row>
    <row r="6" spans="1:11" ht="99.75">
      <c r="A6" s="23" t="s">
        <v>13</v>
      </c>
      <c r="B6" s="10" t="s">
        <v>347</v>
      </c>
    </row>
    <row r="7" spans="1:11">
      <c r="B7" s="11" t="s">
        <v>125</v>
      </c>
      <c r="C7" s="8">
        <v>272.60000000000002</v>
      </c>
      <c r="D7" s="34"/>
      <c r="E7" s="24">
        <f>D7*C7</f>
        <v>0</v>
      </c>
    </row>
    <row r="9" spans="1:11" ht="327.75">
      <c r="A9" s="23" t="s">
        <v>14</v>
      </c>
      <c r="B9" s="10" t="s">
        <v>348</v>
      </c>
    </row>
    <row r="10" spans="1:11">
      <c r="B10" s="11" t="s">
        <v>125</v>
      </c>
      <c r="C10" s="8">
        <f>371.1-95</f>
        <v>276.10000000000002</v>
      </c>
      <c r="E10" s="24">
        <f>D10*C10</f>
        <v>0</v>
      </c>
      <c r="K10" s="129">
        <v>40</v>
      </c>
    </row>
    <row r="12" spans="1:11" ht="82.5" customHeight="1">
      <c r="A12" s="23" t="s">
        <v>15</v>
      </c>
      <c r="B12" s="10" t="s">
        <v>349</v>
      </c>
    </row>
    <row r="13" spans="1:11">
      <c r="B13" s="11" t="s">
        <v>125</v>
      </c>
      <c r="C13" s="8">
        <f>261.5-76</f>
        <v>185.5</v>
      </c>
      <c r="E13" s="24">
        <f>D13*C13</f>
        <v>0</v>
      </c>
    </row>
    <row r="15" spans="1:11" ht="204.95" customHeight="1">
      <c r="A15" s="23" t="s">
        <v>16</v>
      </c>
      <c r="B15" s="10" t="s">
        <v>350</v>
      </c>
    </row>
    <row r="16" spans="1:11">
      <c r="B16" s="11" t="s">
        <v>83</v>
      </c>
      <c r="C16" s="8">
        <v>1</v>
      </c>
      <c r="E16" s="24">
        <f>D16*C16</f>
        <v>0</v>
      </c>
    </row>
    <row r="17" spans="1:5">
      <c r="B17" s="11"/>
      <c r="C17" s="39"/>
      <c r="D17" s="29"/>
      <c r="E17" s="36"/>
    </row>
    <row r="18" spans="1:5">
      <c r="A18" s="30" t="s">
        <v>351</v>
      </c>
      <c r="B18" s="14"/>
      <c r="E18" s="24">
        <f>SUM(E6:E17)</f>
        <v>0</v>
      </c>
    </row>
  </sheetData>
  <mergeCells count="1">
    <mergeCell ref="B4:E4"/>
  </mergeCells>
  <phoneticPr fontId="8" type="noConversion"/>
  <pageMargins left="0.55118110236220474" right="0" top="0.78740157480314965" bottom="0.78740157480314965" header="0.51181102362204722" footer="0.51181102362204722"/>
  <pageSetup scale="96" orientation="portrait" horizontalDpi="4294967293" verticalDpi="4294967293"/>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sheetPr>
  <dimension ref="A1:H27"/>
  <sheetViews>
    <sheetView showZeros="0" zoomScale="125" zoomScaleNormal="125" zoomScaleSheetLayoutView="120" zoomScalePageLayoutView="125" workbookViewId="0">
      <selection activeCell="D27" sqref="D27"/>
    </sheetView>
  </sheetViews>
  <sheetFormatPr defaultColWidth="8.85546875" defaultRowHeight="14.25"/>
  <cols>
    <col min="1" max="1" width="5.5703125" style="23" customWidth="1"/>
    <col min="2" max="2" width="48.85546875" style="13" customWidth="1"/>
    <col min="3" max="3" width="9.140625" style="8" customWidth="1"/>
    <col min="4" max="4" width="10.140625" style="15" customWidth="1"/>
    <col min="5" max="5" width="13.42578125" style="22" customWidth="1"/>
    <col min="6" max="256" width="8.85546875" style="1"/>
    <col min="257" max="257" width="6.140625" style="1" customWidth="1"/>
    <col min="258" max="258" width="57.42578125" style="1" customWidth="1"/>
    <col min="259" max="259" width="4.5703125" style="1" customWidth="1"/>
    <col min="260" max="260" width="11.42578125" style="1" customWidth="1"/>
    <col min="261" max="261" width="12.42578125" style="1" customWidth="1"/>
    <col min="262" max="512" width="8.85546875" style="1"/>
    <col min="513" max="513" width="6.140625" style="1" customWidth="1"/>
    <col min="514" max="514" width="57.42578125" style="1" customWidth="1"/>
    <col min="515" max="515" width="4.5703125" style="1" customWidth="1"/>
    <col min="516" max="516" width="11.42578125" style="1" customWidth="1"/>
    <col min="517" max="517" width="12.42578125" style="1" customWidth="1"/>
    <col min="518" max="768" width="8.85546875" style="1"/>
    <col min="769" max="769" width="6.140625" style="1" customWidth="1"/>
    <col min="770" max="770" width="57.42578125" style="1" customWidth="1"/>
    <col min="771" max="771" width="4.5703125" style="1" customWidth="1"/>
    <col min="772" max="772" width="11.42578125" style="1" customWidth="1"/>
    <col min="773" max="773" width="12.42578125" style="1" customWidth="1"/>
    <col min="774" max="1024" width="8.85546875" style="1"/>
    <col min="1025" max="1025" width="6.140625" style="1" customWidth="1"/>
    <col min="1026" max="1026" width="57.42578125" style="1" customWidth="1"/>
    <col min="1027" max="1027" width="4.5703125" style="1" customWidth="1"/>
    <col min="1028" max="1028" width="11.42578125" style="1" customWidth="1"/>
    <col min="1029" max="1029" width="12.42578125" style="1" customWidth="1"/>
    <col min="1030" max="1280" width="8.85546875" style="1"/>
    <col min="1281" max="1281" width="6.140625" style="1" customWidth="1"/>
    <col min="1282" max="1282" width="57.42578125" style="1" customWidth="1"/>
    <col min="1283" max="1283" width="4.5703125" style="1" customWidth="1"/>
    <col min="1284" max="1284" width="11.42578125" style="1" customWidth="1"/>
    <col min="1285" max="1285" width="12.42578125" style="1" customWidth="1"/>
    <col min="1286" max="1536" width="8.85546875" style="1"/>
    <col min="1537" max="1537" width="6.140625" style="1" customWidth="1"/>
    <col min="1538" max="1538" width="57.42578125" style="1" customWidth="1"/>
    <col min="1539" max="1539" width="4.5703125" style="1" customWidth="1"/>
    <col min="1540" max="1540" width="11.42578125" style="1" customWidth="1"/>
    <col min="1541" max="1541" width="12.42578125" style="1" customWidth="1"/>
    <col min="1542" max="1792" width="8.85546875" style="1"/>
    <col min="1793" max="1793" width="6.140625" style="1" customWidth="1"/>
    <col min="1794" max="1794" width="57.42578125" style="1" customWidth="1"/>
    <col min="1795" max="1795" width="4.5703125" style="1" customWidth="1"/>
    <col min="1796" max="1796" width="11.42578125" style="1" customWidth="1"/>
    <col min="1797" max="1797" width="12.42578125" style="1" customWidth="1"/>
    <col min="1798" max="2048" width="8.85546875" style="1"/>
    <col min="2049" max="2049" width="6.140625" style="1" customWidth="1"/>
    <col min="2050" max="2050" width="57.42578125" style="1" customWidth="1"/>
    <col min="2051" max="2051" width="4.5703125" style="1" customWidth="1"/>
    <col min="2052" max="2052" width="11.42578125" style="1" customWidth="1"/>
    <col min="2053" max="2053" width="12.42578125" style="1" customWidth="1"/>
    <col min="2054" max="2304" width="8.85546875" style="1"/>
    <col min="2305" max="2305" width="6.140625" style="1" customWidth="1"/>
    <col min="2306" max="2306" width="57.42578125" style="1" customWidth="1"/>
    <col min="2307" max="2307" width="4.5703125" style="1" customWidth="1"/>
    <col min="2308" max="2308" width="11.42578125" style="1" customWidth="1"/>
    <col min="2309" max="2309" width="12.42578125" style="1" customWidth="1"/>
    <col min="2310" max="2560" width="8.85546875" style="1"/>
    <col min="2561" max="2561" width="6.140625" style="1" customWidth="1"/>
    <col min="2562" max="2562" width="57.42578125" style="1" customWidth="1"/>
    <col min="2563" max="2563" width="4.5703125" style="1" customWidth="1"/>
    <col min="2564" max="2564" width="11.42578125" style="1" customWidth="1"/>
    <col min="2565" max="2565" width="12.42578125" style="1" customWidth="1"/>
    <col min="2566" max="2816" width="8.85546875" style="1"/>
    <col min="2817" max="2817" width="6.140625" style="1" customWidth="1"/>
    <col min="2818" max="2818" width="57.42578125" style="1" customWidth="1"/>
    <col min="2819" max="2819" width="4.5703125" style="1" customWidth="1"/>
    <col min="2820" max="2820" width="11.42578125" style="1" customWidth="1"/>
    <col min="2821" max="2821" width="12.42578125" style="1" customWidth="1"/>
    <col min="2822" max="3072" width="8.85546875" style="1"/>
    <col min="3073" max="3073" width="6.140625" style="1" customWidth="1"/>
    <col min="3074" max="3074" width="57.42578125" style="1" customWidth="1"/>
    <col min="3075" max="3075" width="4.5703125" style="1" customWidth="1"/>
    <col min="3076" max="3076" width="11.42578125" style="1" customWidth="1"/>
    <col min="3077" max="3077" width="12.42578125" style="1" customWidth="1"/>
    <col min="3078" max="3328" width="8.85546875" style="1"/>
    <col min="3329" max="3329" width="6.140625" style="1" customWidth="1"/>
    <col min="3330" max="3330" width="57.42578125" style="1" customWidth="1"/>
    <col min="3331" max="3331" width="4.5703125" style="1" customWidth="1"/>
    <col min="3332" max="3332" width="11.42578125" style="1" customWidth="1"/>
    <col min="3333" max="3333" width="12.42578125" style="1" customWidth="1"/>
    <col min="3334" max="3584" width="8.85546875" style="1"/>
    <col min="3585" max="3585" width="6.140625" style="1" customWidth="1"/>
    <col min="3586" max="3586" width="57.42578125" style="1" customWidth="1"/>
    <col min="3587" max="3587" width="4.5703125" style="1" customWidth="1"/>
    <col min="3588" max="3588" width="11.42578125" style="1" customWidth="1"/>
    <col min="3589" max="3589" width="12.42578125" style="1" customWidth="1"/>
    <col min="3590" max="3840" width="8.85546875" style="1"/>
    <col min="3841" max="3841" width="6.140625" style="1" customWidth="1"/>
    <col min="3842" max="3842" width="57.42578125" style="1" customWidth="1"/>
    <col min="3843" max="3843" width="4.5703125" style="1" customWidth="1"/>
    <col min="3844" max="3844" width="11.42578125" style="1" customWidth="1"/>
    <col min="3845" max="3845" width="12.42578125" style="1" customWidth="1"/>
    <col min="3846" max="4096" width="8.85546875" style="1"/>
    <col min="4097" max="4097" width="6.140625" style="1" customWidth="1"/>
    <col min="4098" max="4098" width="57.42578125" style="1" customWidth="1"/>
    <col min="4099" max="4099" width="4.5703125" style="1" customWidth="1"/>
    <col min="4100" max="4100" width="11.42578125" style="1" customWidth="1"/>
    <col min="4101" max="4101" width="12.42578125" style="1" customWidth="1"/>
    <col min="4102" max="4352" width="8.85546875" style="1"/>
    <col min="4353" max="4353" width="6.140625" style="1" customWidth="1"/>
    <col min="4354" max="4354" width="57.42578125" style="1" customWidth="1"/>
    <col min="4355" max="4355" width="4.5703125" style="1" customWidth="1"/>
    <col min="4356" max="4356" width="11.42578125" style="1" customWidth="1"/>
    <col min="4357" max="4357" width="12.42578125" style="1" customWidth="1"/>
    <col min="4358" max="4608" width="8.85546875" style="1"/>
    <col min="4609" max="4609" width="6.140625" style="1" customWidth="1"/>
    <col min="4610" max="4610" width="57.42578125" style="1" customWidth="1"/>
    <col min="4611" max="4611" width="4.5703125" style="1" customWidth="1"/>
    <col min="4612" max="4612" width="11.42578125" style="1" customWidth="1"/>
    <col min="4613" max="4613" width="12.42578125" style="1" customWidth="1"/>
    <col min="4614" max="4864" width="8.85546875" style="1"/>
    <col min="4865" max="4865" width="6.140625" style="1" customWidth="1"/>
    <col min="4866" max="4866" width="57.42578125" style="1" customWidth="1"/>
    <col min="4867" max="4867" width="4.5703125" style="1" customWidth="1"/>
    <col min="4868" max="4868" width="11.42578125" style="1" customWidth="1"/>
    <col min="4869" max="4869" width="12.42578125" style="1" customWidth="1"/>
    <col min="4870" max="5120" width="8.85546875" style="1"/>
    <col min="5121" max="5121" width="6.140625" style="1" customWidth="1"/>
    <col min="5122" max="5122" width="57.42578125" style="1" customWidth="1"/>
    <col min="5123" max="5123" width="4.5703125" style="1" customWidth="1"/>
    <col min="5124" max="5124" width="11.42578125" style="1" customWidth="1"/>
    <col min="5125" max="5125" width="12.42578125" style="1" customWidth="1"/>
    <col min="5126" max="5376" width="8.85546875" style="1"/>
    <col min="5377" max="5377" width="6.140625" style="1" customWidth="1"/>
    <col min="5378" max="5378" width="57.42578125" style="1" customWidth="1"/>
    <col min="5379" max="5379" width="4.5703125" style="1" customWidth="1"/>
    <col min="5380" max="5380" width="11.42578125" style="1" customWidth="1"/>
    <col min="5381" max="5381" width="12.42578125" style="1" customWidth="1"/>
    <col min="5382" max="5632" width="8.85546875" style="1"/>
    <col min="5633" max="5633" width="6.140625" style="1" customWidth="1"/>
    <col min="5634" max="5634" width="57.42578125" style="1" customWidth="1"/>
    <col min="5635" max="5635" width="4.5703125" style="1" customWidth="1"/>
    <col min="5636" max="5636" width="11.42578125" style="1" customWidth="1"/>
    <col min="5637" max="5637" width="12.42578125" style="1" customWidth="1"/>
    <col min="5638" max="5888" width="8.85546875" style="1"/>
    <col min="5889" max="5889" width="6.140625" style="1" customWidth="1"/>
    <col min="5890" max="5890" width="57.42578125" style="1" customWidth="1"/>
    <col min="5891" max="5891" width="4.5703125" style="1" customWidth="1"/>
    <col min="5892" max="5892" width="11.42578125" style="1" customWidth="1"/>
    <col min="5893" max="5893" width="12.42578125" style="1" customWidth="1"/>
    <col min="5894" max="6144" width="8.85546875" style="1"/>
    <col min="6145" max="6145" width="6.140625" style="1" customWidth="1"/>
    <col min="6146" max="6146" width="57.42578125" style="1" customWidth="1"/>
    <col min="6147" max="6147" width="4.5703125" style="1" customWidth="1"/>
    <col min="6148" max="6148" width="11.42578125" style="1" customWidth="1"/>
    <col min="6149" max="6149" width="12.42578125" style="1" customWidth="1"/>
    <col min="6150" max="6400" width="8.85546875" style="1"/>
    <col min="6401" max="6401" width="6.140625" style="1" customWidth="1"/>
    <col min="6402" max="6402" width="57.42578125" style="1" customWidth="1"/>
    <col min="6403" max="6403" width="4.5703125" style="1" customWidth="1"/>
    <col min="6404" max="6404" width="11.42578125" style="1" customWidth="1"/>
    <col min="6405" max="6405" width="12.42578125" style="1" customWidth="1"/>
    <col min="6406" max="6656" width="8.85546875" style="1"/>
    <col min="6657" max="6657" width="6.140625" style="1" customWidth="1"/>
    <col min="6658" max="6658" width="57.42578125" style="1" customWidth="1"/>
    <col min="6659" max="6659" width="4.5703125" style="1" customWidth="1"/>
    <col min="6660" max="6660" width="11.42578125" style="1" customWidth="1"/>
    <col min="6661" max="6661" width="12.42578125" style="1" customWidth="1"/>
    <col min="6662" max="6912" width="8.85546875" style="1"/>
    <col min="6913" max="6913" width="6.140625" style="1" customWidth="1"/>
    <col min="6914" max="6914" width="57.42578125" style="1" customWidth="1"/>
    <col min="6915" max="6915" width="4.5703125" style="1" customWidth="1"/>
    <col min="6916" max="6916" width="11.42578125" style="1" customWidth="1"/>
    <col min="6917" max="6917" width="12.42578125" style="1" customWidth="1"/>
    <col min="6918" max="7168" width="8.85546875" style="1"/>
    <col min="7169" max="7169" width="6.140625" style="1" customWidth="1"/>
    <col min="7170" max="7170" width="57.42578125" style="1" customWidth="1"/>
    <col min="7171" max="7171" width="4.5703125" style="1" customWidth="1"/>
    <col min="7172" max="7172" width="11.42578125" style="1" customWidth="1"/>
    <col min="7173" max="7173" width="12.42578125" style="1" customWidth="1"/>
    <col min="7174" max="7424" width="8.85546875" style="1"/>
    <col min="7425" max="7425" width="6.140625" style="1" customWidth="1"/>
    <col min="7426" max="7426" width="57.42578125" style="1" customWidth="1"/>
    <col min="7427" max="7427" width="4.5703125" style="1" customWidth="1"/>
    <col min="7428" max="7428" width="11.42578125" style="1" customWidth="1"/>
    <col min="7429" max="7429" width="12.42578125" style="1" customWidth="1"/>
    <col min="7430" max="7680" width="8.85546875" style="1"/>
    <col min="7681" max="7681" width="6.140625" style="1" customWidth="1"/>
    <col min="7682" max="7682" width="57.42578125" style="1" customWidth="1"/>
    <col min="7683" max="7683" width="4.5703125" style="1" customWidth="1"/>
    <col min="7684" max="7684" width="11.42578125" style="1" customWidth="1"/>
    <col min="7685" max="7685" width="12.42578125" style="1" customWidth="1"/>
    <col min="7686" max="7936" width="8.85546875" style="1"/>
    <col min="7937" max="7937" width="6.140625" style="1" customWidth="1"/>
    <col min="7938" max="7938" width="57.42578125" style="1" customWidth="1"/>
    <col min="7939" max="7939" width="4.5703125" style="1" customWidth="1"/>
    <col min="7940" max="7940" width="11.42578125" style="1" customWidth="1"/>
    <col min="7941" max="7941" width="12.42578125" style="1" customWidth="1"/>
    <col min="7942" max="8192" width="8.85546875" style="1"/>
    <col min="8193" max="8193" width="6.140625" style="1" customWidth="1"/>
    <col min="8194" max="8194" width="57.42578125" style="1" customWidth="1"/>
    <col min="8195" max="8195" width="4.5703125" style="1" customWidth="1"/>
    <col min="8196" max="8196" width="11.42578125" style="1" customWidth="1"/>
    <col min="8197" max="8197" width="12.42578125" style="1" customWidth="1"/>
    <col min="8198" max="8448" width="8.85546875" style="1"/>
    <col min="8449" max="8449" width="6.140625" style="1" customWidth="1"/>
    <col min="8450" max="8450" width="57.42578125" style="1" customWidth="1"/>
    <col min="8451" max="8451" width="4.5703125" style="1" customWidth="1"/>
    <col min="8452" max="8452" width="11.42578125" style="1" customWidth="1"/>
    <col min="8453" max="8453" width="12.42578125" style="1" customWidth="1"/>
    <col min="8454" max="8704" width="8.85546875" style="1"/>
    <col min="8705" max="8705" width="6.140625" style="1" customWidth="1"/>
    <col min="8706" max="8706" width="57.42578125" style="1" customWidth="1"/>
    <col min="8707" max="8707" width="4.5703125" style="1" customWidth="1"/>
    <col min="8708" max="8708" width="11.42578125" style="1" customWidth="1"/>
    <col min="8709" max="8709" width="12.42578125" style="1" customWidth="1"/>
    <col min="8710" max="8960" width="8.85546875" style="1"/>
    <col min="8961" max="8961" width="6.140625" style="1" customWidth="1"/>
    <col min="8962" max="8962" width="57.42578125" style="1" customWidth="1"/>
    <col min="8963" max="8963" width="4.5703125" style="1" customWidth="1"/>
    <col min="8964" max="8964" width="11.42578125" style="1" customWidth="1"/>
    <col min="8965" max="8965" width="12.42578125" style="1" customWidth="1"/>
    <col min="8966" max="9216" width="8.85546875" style="1"/>
    <col min="9217" max="9217" width="6.140625" style="1" customWidth="1"/>
    <col min="9218" max="9218" width="57.42578125" style="1" customWidth="1"/>
    <col min="9219" max="9219" width="4.5703125" style="1" customWidth="1"/>
    <col min="9220" max="9220" width="11.42578125" style="1" customWidth="1"/>
    <col min="9221" max="9221" width="12.42578125" style="1" customWidth="1"/>
    <col min="9222" max="9472" width="8.85546875" style="1"/>
    <col min="9473" max="9473" width="6.140625" style="1" customWidth="1"/>
    <col min="9474" max="9474" width="57.42578125" style="1" customWidth="1"/>
    <col min="9475" max="9475" width="4.5703125" style="1" customWidth="1"/>
    <col min="9476" max="9476" width="11.42578125" style="1" customWidth="1"/>
    <col min="9477" max="9477" width="12.42578125" style="1" customWidth="1"/>
    <col min="9478" max="9728" width="8.85546875" style="1"/>
    <col min="9729" max="9729" width="6.140625" style="1" customWidth="1"/>
    <col min="9730" max="9730" width="57.42578125" style="1" customWidth="1"/>
    <col min="9731" max="9731" width="4.5703125" style="1" customWidth="1"/>
    <col min="9732" max="9732" width="11.42578125" style="1" customWidth="1"/>
    <col min="9733" max="9733" width="12.42578125" style="1" customWidth="1"/>
    <col min="9734" max="9984" width="8.85546875" style="1"/>
    <col min="9985" max="9985" width="6.140625" style="1" customWidth="1"/>
    <col min="9986" max="9986" width="57.42578125" style="1" customWidth="1"/>
    <col min="9987" max="9987" width="4.5703125" style="1" customWidth="1"/>
    <col min="9988" max="9988" width="11.42578125" style="1" customWidth="1"/>
    <col min="9989" max="9989" width="12.42578125" style="1" customWidth="1"/>
    <col min="9990" max="10240" width="8.85546875" style="1"/>
    <col min="10241" max="10241" width="6.140625" style="1" customWidth="1"/>
    <col min="10242" max="10242" width="57.42578125" style="1" customWidth="1"/>
    <col min="10243" max="10243" width="4.5703125" style="1" customWidth="1"/>
    <col min="10244" max="10244" width="11.42578125" style="1" customWidth="1"/>
    <col min="10245" max="10245" width="12.42578125" style="1" customWidth="1"/>
    <col min="10246" max="10496" width="8.85546875" style="1"/>
    <col min="10497" max="10497" width="6.140625" style="1" customWidth="1"/>
    <col min="10498" max="10498" width="57.42578125" style="1" customWidth="1"/>
    <col min="10499" max="10499" width="4.5703125" style="1" customWidth="1"/>
    <col min="10500" max="10500" width="11.42578125" style="1" customWidth="1"/>
    <col min="10501" max="10501" width="12.42578125" style="1" customWidth="1"/>
    <col min="10502" max="10752" width="8.85546875" style="1"/>
    <col min="10753" max="10753" width="6.140625" style="1" customWidth="1"/>
    <col min="10754" max="10754" width="57.42578125" style="1" customWidth="1"/>
    <col min="10755" max="10755" width="4.5703125" style="1" customWidth="1"/>
    <col min="10756" max="10756" width="11.42578125" style="1" customWidth="1"/>
    <col min="10757" max="10757" width="12.42578125" style="1" customWidth="1"/>
    <col min="10758" max="11008" width="8.85546875" style="1"/>
    <col min="11009" max="11009" width="6.140625" style="1" customWidth="1"/>
    <col min="11010" max="11010" width="57.42578125" style="1" customWidth="1"/>
    <col min="11011" max="11011" width="4.5703125" style="1" customWidth="1"/>
    <col min="11012" max="11012" width="11.42578125" style="1" customWidth="1"/>
    <col min="11013" max="11013" width="12.42578125" style="1" customWidth="1"/>
    <col min="11014" max="11264" width="8.85546875" style="1"/>
    <col min="11265" max="11265" width="6.140625" style="1" customWidth="1"/>
    <col min="11266" max="11266" width="57.42578125" style="1" customWidth="1"/>
    <col min="11267" max="11267" width="4.5703125" style="1" customWidth="1"/>
    <col min="11268" max="11268" width="11.42578125" style="1" customWidth="1"/>
    <col min="11269" max="11269" width="12.42578125" style="1" customWidth="1"/>
    <col min="11270" max="11520" width="8.85546875" style="1"/>
    <col min="11521" max="11521" width="6.140625" style="1" customWidth="1"/>
    <col min="11522" max="11522" width="57.42578125" style="1" customWidth="1"/>
    <col min="11523" max="11523" width="4.5703125" style="1" customWidth="1"/>
    <col min="11524" max="11524" width="11.42578125" style="1" customWidth="1"/>
    <col min="11525" max="11525" width="12.42578125" style="1" customWidth="1"/>
    <col min="11526" max="11776" width="8.85546875" style="1"/>
    <col min="11777" max="11777" width="6.140625" style="1" customWidth="1"/>
    <col min="11778" max="11778" width="57.42578125" style="1" customWidth="1"/>
    <col min="11779" max="11779" width="4.5703125" style="1" customWidth="1"/>
    <col min="11780" max="11780" width="11.42578125" style="1" customWidth="1"/>
    <col min="11781" max="11781" width="12.42578125" style="1" customWidth="1"/>
    <col min="11782" max="12032" width="8.85546875" style="1"/>
    <col min="12033" max="12033" width="6.140625" style="1" customWidth="1"/>
    <col min="12034" max="12034" width="57.42578125" style="1" customWidth="1"/>
    <col min="12035" max="12035" width="4.5703125" style="1" customWidth="1"/>
    <col min="12036" max="12036" width="11.42578125" style="1" customWidth="1"/>
    <col min="12037" max="12037" width="12.42578125" style="1" customWidth="1"/>
    <col min="12038" max="12288" width="8.85546875" style="1"/>
    <col min="12289" max="12289" width="6.140625" style="1" customWidth="1"/>
    <col min="12290" max="12290" width="57.42578125" style="1" customWidth="1"/>
    <col min="12291" max="12291" width="4.5703125" style="1" customWidth="1"/>
    <col min="12292" max="12292" width="11.42578125" style="1" customWidth="1"/>
    <col min="12293" max="12293" width="12.42578125" style="1" customWidth="1"/>
    <col min="12294" max="12544" width="8.85546875" style="1"/>
    <col min="12545" max="12545" width="6.140625" style="1" customWidth="1"/>
    <col min="12546" max="12546" width="57.42578125" style="1" customWidth="1"/>
    <col min="12547" max="12547" width="4.5703125" style="1" customWidth="1"/>
    <col min="12548" max="12548" width="11.42578125" style="1" customWidth="1"/>
    <col min="12549" max="12549" width="12.42578125" style="1" customWidth="1"/>
    <col min="12550" max="12800" width="8.85546875" style="1"/>
    <col min="12801" max="12801" width="6.140625" style="1" customWidth="1"/>
    <col min="12802" max="12802" width="57.42578125" style="1" customWidth="1"/>
    <col min="12803" max="12803" width="4.5703125" style="1" customWidth="1"/>
    <col min="12804" max="12804" width="11.42578125" style="1" customWidth="1"/>
    <col min="12805" max="12805" width="12.42578125" style="1" customWidth="1"/>
    <col min="12806" max="13056" width="8.85546875" style="1"/>
    <col min="13057" max="13057" width="6.140625" style="1" customWidth="1"/>
    <col min="13058" max="13058" width="57.42578125" style="1" customWidth="1"/>
    <col min="13059" max="13059" width="4.5703125" style="1" customWidth="1"/>
    <col min="13060" max="13060" width="11.42578125" style="1" customWidth="1"/>
    <col min="13061" max="13061" width="12.42578125" style="1" customWidth="1"/>
    <col min="13062" max="13312" width="8.85546875" style="1"/>
    <col min="13313" max="13313" width="6.140625" style="1" customWidth="1"/>
    <col min="13314" max="13314" width="57.42578125" style="1" customWidth="1"/>
    <col min="13315" max="13315" width="4.5703125" style="1" customWidth="1"/>
    <col min="13316" max="13316" width="11.42578125" style="1" customWidth="1"/>
    <col min="13317" max="13317" width="12.42578125" style="1" customWidth="1"/>
    <col min="13318" max="13568" width="8.85546875" style="1"/>
    <col min="13569" max="13569" width="6.140625" style="1" customWidth="1"/>
    <col min="13570" max="13570" width="57.42578125" style="1" customWidth="1"/>
    <col min="13571" max="13571" width="4.5703125" style="1" customWidth="1"/>
    <col min="13572" max="13572" width="11.42578125" style="1" customWidth="1"/>
    <col min="13573" max="13573" width="12.42578125" style="1" customWidth="1"/>
    <col min="13574" max="13824" width="8.85546875" style="1"/>
    <col min="13825" max="13825" width="6.140625" style="1" customWidth="1"/>
    <col min="13826" max="13826" width="57.42578125" style="1" customWidth="1"/>
    <col min="13827" max="13827" width="4.5703125" style="1" customWidth="1"/>
    <col min="13828" max="13828" width="11.42578125" style="1" customWidth="1"/>
    <col min="13829" max="13829" width="12.42578125" style="1" customWidth="1"/>
    <col min="13830" max="14080" width="8.85546875" style="1"/>
    <col min="14081" max="14081" width="6.140625" style="1" customWidth="1"/>
    <col min="14082" max="14082" width="57.42578125" style="1" customWidth="1"/>
    <col min="14083" max="14083" width="4.5703125" style="1" customWidth="1"/>
    <col min="14084" max="14084" width="11.42578125" style="1" customWidth="1"/>
    <col min="14085" max="14085" width="12.42578125" style="1" customWidth="1"/>
    <col min="14086" max="14336" width="8.85546875" style="1"/>
    <col min="14337" max="14337" width="6.140625" style="1" customWidth="1"/>
    <col min="14338" max="14338" width="57.42578125" style="1" customWidth="1"/>
    <col min="14339" max="14339" width="4.5703125" style="1" customWidth="1"/>
    <col min="14340" max="14340" width="11.42578125" style="1" customWidth="1"/>
    <col min="14341" max="14341" width="12.42578125" style="1" customWidth="1"/>
    <col min="14342" max="14592" width="8.85546875" style="1"/>
    <col min="14593" max="14593" width="6.140625" style="1" customWidth="1"/>
    <col min="14594" max="14594" width="57.42578125" style="1" customWidth="1"/>
    <col min="14595" max="14595" width="4.5703125" style="1" customWidth="1"/>
    <col min="14596" max="14596" width="11.42578125" style="1" customWidth="1"/>
    <col min="14597" max="14597" width="12.42578125" style="1" customWidth="1"/>
    <col min="14598" max="14848" width="8.85546875" style="1"/>
    <col min="14849" max="14849" width="6.140625" style="1" customWidth="1"/>
    <col min="14850" max="14850" width="57.42578125" style="1" customWidth="1"/>
    <col min="14851" max="14851" width="4.5703125" style="1" customWidth="1"/>
    <col min="14852" max="14852" width="11.42578125" style="1" customWidth="1"/>
    <col min="14853" max="14853" width="12.42578125" style="1" customWidth="1"/>
    <col min="14854" max="15104" width="8.85546875" style="1"/>
    <col min="15105" max="15105" width="6.140625" style="1" customWidth="1"/>
    <col min="15106" max="15106" width="57.42578125" style="1" customWidth="1"/>
    <col min="15107" max="15107" width="4.5703125" style="1" customWidth="1"/>
    <col min="15108" max="15108" width="11.42578125" style="1" customWidth="1"/>
    <col min="15109" max="15109" width="12.42578125" style="1" customWidth="1"/>
    <col min="15110" max="15360" width="8.85546875" style="1"/>
    <col min="15361" max="15361" width="6.140625" style="1" customWidth="1"/>
    <col min="15362" max="15362" width="57.42578125" style="1" customWidth="1"/>
    <col min="15363" max="15363" width="4.5703125" style="1" customWidth="1"/>
    <col min="15364" max="15364" width="11.42578125" style="1" customWidth="1"/>
    <col min="15365" max="15365" width="12.42578125" style="1" customWidth="1"/>
    <col min="15366" max="15616" width="8.85546875" style="1"/>
    <col min="15617" max="15617" width="6.140625" style="1" customWidth="1"/>
    <col min="15618" max="15618" width="57.42578125" style="1" customWidth="1"/>
    <col min="15619" max="15619" width="4.5703125" style="1" customWidth="1"/>
    <col min="15620" max="15620" width="11.42578125" style="1" customWidth="1"/>
    <col min="15621" max="15621" width="12.42578125" style="1" customWidth="1"/>
    <col min="15622" max="15872" width="8.85546875" style="1"/>
    <col min="15873" max="15873" width="6.140625" style="1" customWidth="1"/>
    <col min="15874" max="15874" width="57.42578125" style="1" customWidth="1"/>
    <col min="15875" max="15875" width="4.5703125" style="1" customWidth="1"/>
    <col min="15876" max="15876" width="11.42578125" style="1" customWidth="1"/>
    <col min="15877" max="15877" width="12.42578125" style="1" customWidth="1"/>
    <col min="15878" max="16128" width="8.85546875" style="1"/>
    <col min="16129" max="16129" width="6.140625" style="1" customWidth="1"/>
    <col min="16130" max="16130" width="57.42578125" style="1" customWidth="1"/>
    <col min="16131" max="16131" width="4.5703125" style="1" customWidth="1"/>
    <col min="16132" max="16132" width="11.42578125" style="1" customWidth="1"/>
    <col min="16133" max="16133" width="12.42578125" style="1" customWidth="1"/>
    <col min="16134" max="16384" width="8.85546875" style="1"/>
  </cols>
  <sheetData>
    <row r="1" spans="1:8" ht="15">
      <c r="A1" s="9" t="s">
        <v>35</v>
      </c>
      <c r="B1" s="21" t="s">
        <v>360</v>
      </c>
    </row>
    <row r="3" spans="1:8" ht="15">
      <c r="A3" s="21" t="s">
        <v>10</v>
      </c>
      <c r="B3" s="21" t="s">
        <v>34</v>
      </c>
    </row>
    <row r="4" spans="1:8" ht="113.25" customHeight="1">
      <c r="A4" s="21"/>
      <c r="B4" s="209" t="s">
        <v>352</v>
      </c>
      <c r="C4" s="209"/>
      <c r="D4" s="209"/>
      <c r="E4" s="209"/>
    </row>
    <row r="5" spans="1:8">
      <c r="E5" s="24"/>
    </row>
    <row r="6" spans="1:8" ht="273" customHeight="1">
      <c r="A6" s="23" t="s">
        <v>11</v>
      </c>
      <c r="B6" s="92" t="s">
        <v>353</v>
      </c>
      <c r="D6" s="37"/>
      <c r="E6" s="24"/>
    </row>
    <row r="7" spans="1:8">
      <c r="B7" s="11" t="s">
        <v>125</v>
      </c>
      <c r="C7" s="8">
        <f>371.7-95</f>
        <v>276.7</v>
      </c>
      <c r="D7" s="37"/>
      <c r="E7" s="24">
        <f>D7*C7</f>
        <v>0</v>
      </c>
    </row>
    <row r="8" spans="1:8">
      <c r="D8" s="37"/>
      <c r="E8" s="24">
        <f t="shared" ref="E8:E15" si="0">D8*C8</f>
        <v>0</v>
      </c>
    </row>
    <row r="9" spans="1:8" ht="256.5">
      <c r="A9" s="23" t="s">
        <v>132</v>
      </c>
      <c r="B9" s="92" t="s">
        <v>354</v>
      </c>
      <c r="D9" s="37"/>
      <c r="E9" s="24">
        <f t="shared" si="0"/>
        <v>0</v>
      </c>
    </row>
    <row r="10" spans="1:8">
      <c r="B10" s="11" t="s">
        <v>125</v>
      </c>
      <c r="C10" s="8">
        <v>9.9</v>
      </c>
      <c r="D10" s="37"/>
      <c r="E10" s="24">
        <f t="shared" si="0"/>
        <v>0</v>
      </c>
    </row>
    <row r="11" spans="1:8">
      <c r="E11" s="24">
        <f t="shared" si="0"/>
        <v>0</v>
      </c>
    </row>
    <row r="12" spans="1:8" ht="256.5">
      <c r="A12" s="23" t="s">
        <v>133</v>
      </c>
      <c r="B12" s="10" t="s">
        <v>355</v>
      </c>
      <c r="E12" s="24">
        <f t="shared" si="0"/>
        <v>0</v>
      </c>
    </row>
    <row r="13" spans="1:8">
      <c r="B13" s="22" t="s">
        <v>125</v>
      </c>
      <c r="C13" s="8">
        <f>264.4-55</f>
        <v>209.39999999999998</v>
      </c>
      <c r="E13" s="24">
        <f t="shared" si="0"/>
        <v>0</v>
      </c>
      <c r="H13" s="15">
        <v>45</v>
      </c>
    </row>
    <row r="14" spans="1:8">
      <c r="B14" s="35"/>
      <c r="C14" s="38"/>
      <c r="E14" s="24"/>
    </row>
    <row r="15" spans="1:8" ht="28.5">
      <c r="A15" s="23" t="s">
        <v>7</v>
      </c>
      <c r="B15" s="10" t="s">
        <v>356</v>
      </c>
      <c r="E15" s="24">
        <f t="shared" si="0"/>
        <v>0</v>
      </c>
    </row>
    <row r="16" spans="1:8">
      <c r="B16" s="11" t="s">
        <v>83</v>
      </c>
      <c r="C16" s="8">
        <v>22</v>
      </c>
      <c r="D16" s="37"/>
      <c r="E16" s="24">
        <f>D16*C16</f>
        <v>0</v>
      </c>
    </row>
    <row r="17" spans="1:5">
      <c r="B17" s="10"/>
      <c r="E17" s="24"/>
    </row>
    <row r="18" spans="1:5" ht="213.75">
      <c r="A18" s="23" t="s">
        <v>8</v>
      </c>
      <c r="B18" s="10" t="s">
        <v>357</v>
      </c>
      <c r="E18" s="24">
        <f t="shared" ref="E18" si="1">D18*C18</f>
        <v>0</v>
      </c>
    </row>
    <row r="19" spans="1:5">
      <c r="B19" s="11" t="s">
        <v>125</v>
      </c>
      <c r="C19" s="8">
        <v>26.2</v>
      </c>
      <c r="D19" s="37"/>
      <c r="E19" s="24">
        <f>D19*C19</f>
        <v>0</v>
      </c>
    </row>
    <row r="20" spans="1:5">
      <c r="B20" s="10"/>
      <c r="E20" s="24"/>
    </row>
    <row r="21" spans="1:5" ht="185.25">
      <c r="A21" s="23" t="s">
        <v>134</v>
      </c>
      <c r="B21" s="10" t="s">
        <v>358</v>
      </c>
      <c r="E21" s="24">
        <f t="shared" ref="E21" si="2">D21*C21</f>
        <v>0</v>
      </c>
    </row>
    <row r="22" spans="1:5">
      <c r="B22" s="11" t="s">
        <v>129</v>
      </c>
      <c r="C22" s="8">
        <v>6.8</v>
      </c>
      <c r="D22" s="37"/>
      <c r="E22" s="24">
        <f>D22*C22</f>
        <v>0</v>
      </c>
    </row>
    <row r="23" spans="1:5">
      <c r="B23" s="10"/>
      <c r="E23" s="24"/>
    </row>
    <row r="24" spans="1:5" ht="57">
      <c r="A24" s="23" t="s">
        <v>9</v>
      </c>
      <c r="B24" s="10" t="s">
        <v>359</v>
      </c>
      <c r="E24" s="24">
        <f t="shared" ref="E24" si="3">D24*C24</f>
        <v>0</v>
      </c>
    </row>
    <row r="25" spans="1:5">
      <c r="B25" s="11" t="s">
        <v>254</v>
      </c>
      <c r="C25" s="8">
        <f>50-20</f>
        <v>30</v>
      </c>
      <c r="D25" s="37"/>
      <c r="E25" s="24">
        <f>D25*C25</f>
        <v>0</v>
      </c>
    </row>
    <row r="26" spans="1:5">
      <c r="A26" s="112"/>
      <c r="B26" s="113"/>
      <c r="C26" s="39"/>
      <c r="D26" s="119"/>
      <c r="E26" s="36"/>
    </row>
    <row r="27" spans="1:5">
      <c r="A27" s="55" t="s">
        <v>4</v>
      </c>
      <c r="B27" s="111"/>
      <c r="E27" s="19">
        <f>SUM(E7:E26)</f>
        <v>0</v>
      </c>
    </row>
  </sheetData>
  <mergeCells count="1">
    <mergeCell ref="B4:E4"/>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17" max="4" man="1"/>
  </row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sheetPr>
  <dimension ref="A1:K22"/>
  <sheetViews>
    <sheetView showZeros="0" topLeftCell="A16" zoomScale="125" zoomScaleNormal="125" zoomScaleSheetLayoutView="100" zoomScalePageLayoutView="125" workbookViewId="0">
      <selection activeCell="H18" sqref="H18"/>
    </sheetView>
  </sheetViews>
  <sheetFormatPr defaultColWidth="8.85546875" defaultRowHeight="14.25"/>
  <cols>
    <col min="1" max="1" width="6.140625" style="23" customWidth="1"/>
    <col min="2" max="2" width="45.42578125" style="13" customWidth="1"/>
    <col min="3" max="3" width="11.42578125" style="8" customWidth="1"/>
    <col min="4" max="4" width="11.42578125" style="15" customWidth="1"/>
    <col min="5" max="5" width="12" style="15" customWidth="1"/>
    <col min="6" max="6" width="8.85546875" style="1"/>
    <col min="7" max="7" width="10.5703125" style="1" bestFit="1" customWidth="1"/>
    <col min="8" max="256" width="8.85546875" style="1"/>
    <col min="257" max="257" width="6.140625" style="1" customWidth="1"/>
    <col min="258" max="258" width="57.42578125" style="1" customWidth="1"/>
    <col min="259" max="259" width="3.42578125" style="1" customWidth="1"/>
    <col min="260" max="260" width="9.5703125" style="1" customWidth="1"/>
    <col min="261" max="261" width="11.42578125" style="1" customWidth="1"/>
    <col min="262" max="262" width="8.85546875" style="1"/>
    <col min="263" max="263" width="10.5703125" style="1" bestFit="1" customWidth="1"/>
    <col min="264" max="512" width="8.85546875" style="1"/>
    <col min="513" max="513" width="6.140625" style="1" customWidth="1"/>
    <col min="514" max="514" width="57.42578125" style="1" customWidth="1"/>
    <col min="515" max="515" width="3.42578125" style="1" customWidth="1"/>
    <col min="516" max="516" width="9.5703125" style="1" customWidth="1"/>
    <col min="517" max="517" width="11.42578125" style="1" customWidth="1"/>
    <col min="518" max="518" width="8.85546875" style="1"/>
    <col min="519" max="519" width="10.5703125" style="1" bestFit="1" customWidth="1"/>
    <col min="520" max="768" width="8.85546875" style="1"/>
    <col min="769" max="769" width="6.140625" style="1" customWidth="1"/>
    <col min="770" max="770" width="57.42578125" style="1" customWidth="1"/>
    <col min="771" max="771" width="3.42578125" style="1" customWidth="1"/>
    <col min="772" max="772" width="9.5703125" style="1" customWidth="1"/>
    <col min="773" max="773" width="11.42578125" style="1" customWidth="1"/>
    <col min="774" max="774" width="8.85546875" style="1"/>
    <col min="775" max="775" width="10.5703125" style="1" bestFit="1" customWidth="1"/>
    <col min="776" max="1024" width="8.85546875" style="1"/>
    <col min="1025" max="1025" width="6.140625" style="1" customWidth="1"/>
    <col min="1026" max="1026" width="57.42578125" style="1" customWidth="1"/>
    <col min="1027" max="1027" width="3.42578125" style="1" customWidth="1"/>
    <col min="1028" max="1028" width="9.5703125" style="1" customWidth="1"/>
    <col min="1029" max="1029" width="11.42578125" style="1" customWidth="1"/>
    <col min="1030" max="1030" width="8.85546875" style="1"/>
    <col min="1031" max="1031" width="10.5703125" style="1" bestFit="1" customWidth="1"/>
    <col min="1032" max="1280" width="8.85546875" style="1"/>
    <col min="1281" max="1281" width="6.140625" style="1" customWidth="1"/>
    <col min="1282" max="1282" width="57.42578125" style="1" customWidth="1"/>
    <col min="1283" max="1283" width="3.42578125" style="1" customWidth="1"/>
    <col min="1284" max="1284" width="9.5703125" style="1" customWidth="1"/>
    <col min="1285" max="1285" width="11.42578125" style="1" customWidth="1"/>
    <col min="1286" max="1286" width="8.85546875" style="1"/>
    <col min="1287" max="1287" width="10.5703125" style="1" bestFit="1" customWidth="1"/>
    <col min="1288" max="1536" width="8.85546875" style="1"/>
    <col min="1537" max="1537" width="6.140625" style="1" customWidth="1"/>
    <col min="1538" max="1538" width="57.42578125" style="1" customWidth="1"/>
    <col min="1539" max="1539" width="3.42578125" style="1" customWidth="1"/>
    <col min="1540" max="1540" width="9.5703125" style="1" customWidth="1"/>
    <col min="1541" max="1541" width="11.42578125" style="1" customWidth="1"/>
    <col min="1542" max="1542" width="8.85546875" style="1"/>
    <col min="1543" max="1543" width="10.5703125" style="1" bestFit="1" customWidth="1"/>
    <col min="1544" max="1792" width="8.85546875" style="1"/>
    <col min="1793" max="1793" width="6.140625" style="1" customWidth="1"/>
    <col min="1794" max="1794" width="57.42578125" style="1" customWidth="1"/>
    <col min="1795" max="1795" width="3.42578125" style="1" customWidth="1"/>
    <col min="1796" max="1796" width="9.5703125" style="1" customWidth="1"/>
    <col min="1797" max="1797" width="11.42578125" style="1" customWidth="1"/>
    <col min="1798" max="1798" width="8.85546875" style="1"/>
    <col min="1799" max="1799" width="10.5703125" style="1" bestFit="1" customWidth="1"/>
    <col min="1800" max="2048" width="8.85546875" style="1"/>
    <col min="2049" max="2049" width="6.140625" style="1" customWidth="1"/>
    <col min="2050" max="2050" width="57.42578125" style="1" customWidth="1"/>
    <col min="2051" max="2051" width="3.42578125" style="1" customWidth="1"/>
    <col min="2052" max="2052" width="9.5703125" style="1" customWidth="1"/>
    <col min="2053" max="2053" width="11.42578125" style="1" customWidth="1"/>
    <col min="2054" max="2054" width="8.85546875" style="1"/>
    <col min="2055" max="2055" width="10.5703125" style="1" bestFit="1" customWidth="1"/>
    <col min="2056" max="2304" width="8.85546875" style="1"/>
    <col min="2305" max="2305" width="6.140625" style="1" customWidth="1"/>
    <col min="2306" max="2306" width="57.42578125" style="1" customWidth="1"/>
    <col min="2307" max="2307" width="3.42578125" style="1" customWidth="1"/>
    <col min="2308" max="2308" width="9.5703125" style="1" customWidth="1"/>
    <col min="2309" max="2309" width="11.42578125" style="1" customWidth="1"/>
    <col min="2310" max="2310" width="8.85546875" style="1"/>
    <col min="2311" max="2311" width="10.5703125" style="1" bestFit="1" customWidth="1"/>
    <col min="2312" max="2560" width="8.85546875" style="1"/>
    <col min="2561" max="2561" width="6.140625" style="1" customWidth="1"/>
    <col min="2562" max="2562" width="57.42578125" style="1" customWidth="1"/>
    <col min="2563" max="2563" width="3.42578125" style="1" customWidth="1"/>
    <col min="2564" max="2564" width="9.5703125" style="1" customWidth="1"/>
    <col min="2565" max="2565" width="11.42578125" style="1" customWidth="1"/>
    <col min="2566" max="2566" width="8.85546875" style="1"/>
    <col min="2567" max="2567" width="10.5703125" style="1" bestFit="1" customWidth="1"/>
    <col min="2568" max="2816" width="8.85546875" style="1"/>
    <col min="2817" max="2817" width="6.140625" style="1" customWidth="1"/>
    <col min="2818" max="2818" width="57.42578125" style="1" customWidth="1"/>
    <col min="2819" max="2819" width="3.42578125" style="1" customWidth="1"/>
    <col min="2820" max="2820" width="9.5703125" style="1" customWidth="1"/>
    <col min="2821" max="2821" width="11.42578125" style="1" customWidth="1"/>
    <col min="2822" max="2822" width="8.85546875" style="1"/>
    <col min="2823" max="2823" width="10.5703125" style="1" bestFit="1" customWidth="1"/>
    <col min="2824" max="3072" width="8.85546875" style="1"/>
    <col min="3073" max="3073" width="6.140625" style="1" customWidth="1"/>
    <col min="3074" max="3074" width="57.42578125" style="1" customWidth="1"/>
    <col min="3075" max="3075" width="3.42578125" style="1" customWidth="1"/>
    <col min="3076" max="3076" width="9.5703125" style="1" customWidth="1"/>
    <col min="3077" max="3077" width="11.42578125" style="1" customWidth="1"/>
    <col min="3078" max="3078" width="8.85546875" style="1"/>
    <col min="3079" max="3079" width="10.5703125" style="1" bestFit="1" customWidth="1"/>
    <col min="3080" max="3328" width="8.85546875" style="1"/>
    <col min="3329" max="3329" width="6.140625" style="1" customWidth="1"/>
    <col min="3330" max="3330" width="57.42578125" style="1" customWidth="1"/>
    <col min="3331" max="3331" width="3.42578125" style="1" customWidth="1"/>
    <col min="3332" max="3332" width="9.5703125" style="1" customWidth="1"/>
    <col min="3333" max="3333" width="11.42578125" style="1" customWidth="1"/>
    <col min="3334" max="3334" width="8.85546875" style="1"/>
    <col min="3335" max="3335" width="10.5703125" style="1" bestFit="1" customWidth="1"/>
    <col min="3336" max="3584" width="8.85546875" style="1"/>
    <col min="3585" max="3585" width="6.140625" style="1" customWidth="1"/>
    <col min="3586" max="3586" width="57.42578125" style="1" customWidth="1"/>
    <col min="3587" max="3587" width="3.42578125" style="1" customWidth="1"/>
    <col min="3588" max="3588" width="9.5703125" style="1" customWidth="1"/>
    <col min="3589" max="3589" width="11.42578125" style="1" customWidth="1"/>
    <col min="3590" max="3590" width="8.85546875" style="1"/>
    <col min="3591" max="3591" width="10.5703125" style="1" bestFit="1" customWidth="1"/>
    <col min="3592" max="3840" width="8.85546875" style="1"/>
    <col min="3841" max="3841" width="6.140625" style="1" customWidth="1"/>
    <col min="3842" max="3842" width="57.42578125" style="1" customWidth="1"/>
    <col min="3843" max="3843" width="3.42578125" style="1" customWidth="1"/>
    <col min="3844" max="3844" width="9.5703125" style="1" customWidth="1"/>
    <col min="3845" max="3845" width="11.42578125" style="1" customWidth="1"/>
    <col min="3846" max="3846" width="8.85546875" style="1"/>
    <col min="3847" max="3847" width="10.5703125" style="1" bestFit="1" customWidth="1"/>
    <col min="3848" max="4096" width="8.85546875" style="1"/>
    <col min="4097" max="4097" width="6.140625" style="1" customWidth="1"/>
    <col min="4098" max="4098" width="57.42578125" style="1" customWidth="1"/>
    <col min="4099" max="4099" width="3.42578125" style="1" customWidth="1"/>
    <col min="4100" max="4100" width="9.5703125" style="1" customWidth="1"/>
    <col min="4101" max="4101" width="11.42578125" style="1" customWidth="1"/>
    <col min="4102" max="4102" width="8.85546875" style="1"/>
    <col min="4103" max="4103" width="10.5703125" style="1" bestFit="1" customWidth="1"/>
    <col min="4104" max="4352" width="8.85546875" style="1"/>
    <col min="4353" max="4353" width="6.140625" style="1" customWidth="1"/>
    <col min="4354" max="4354" width="57.42578125" style="1" customWidth="1"/>
    <col min="4355" max="4355" width="3.42578125" style="1" customWidth="1"/>
    <col min="4356" max="4356" width="9.5703125" style="1" customWidth="1"/>
    <col min="4357" max="4357" width="11.42578125" style="1" customWidth="1"/>
    <col min="4358" max="4358" width="8.85546875" style="1"/>
    <col min="4359" max="4359" width="10.5703125" style="1" bestFit="1" customWidth="1"/>
    <col min="4360" max="4608" width="8.85546875" style="1"/>
    <col min="4609" max="4609" width="6.140625" style="1" customWidth="1"/>
    <col min="4610" max="4610" width="57.42578125" style="1" customWidth="1"/>
    <col min="4611" max="4611" width="3.42578125" style="1" customWidth="1"/>
    <col min="4612" max="4612" width="9.5703125" style="1" customWidth="1"/>
    <col min="4613" max="4613" width="11.42578125" style="1" customWidth="1"/>
    <col min="4614" max="4614" width="8.85546875" style="1"/>
    <col min="4615" max="4615" width="10.5703125" style="1" bestFit="1" customWidth="1"/>
    <col min="4616" max="4864" width="8.85546875" style="1"/>
    <col min="4865" max="4865" width="6.140625" style="1" customWidth="1"/>
    <col min="4866" max="4866" width="57.42578125" style="1" customWidth="1"/>
    <col min="4867" max="4867" width="3.42578125" style="1" customWidth="1"/>
    <col min="4868" max="4868" width="9.5703125" style="1" customWidth="1"/>
    <col min="4869" max="4869" width="11.42578125" style="1" customWidth="1"/>
    <col min="4870" max="4870" width="8.85546875" style="1"/>
    <col min="4871" max="4871" width="10.5703125" style="1" bestFit="1" customWidth="1"/>
    <col min="4872" max="5120" width="8.85546875" style="1"/>
    <col min="5121" max="5121" width="6.140625" style="1" customWidth="1"/>
    <col min="5122" max="5122" width="57.42578125" style="1" customWidth="1"/>
    <col min="5123" max="5123" width="3.42578125" style="1" customWidth="1"/>
    <col min="5124" max="5124" width="9.5703125" style="1" customWidth="1"/>
    <col min="5125" max="5125" width="11.42578125" style="1" customWidth="1"/>
    <col min="5126" max="5126" width="8.85546875" style="1"/>
    <col min="5127" max="5127" width="10.5703125" style="1" bestFit="1" customWidth="1"/>
    <col min="5128" max="5376" width="8.85546875" style="1"/>
    <col min="5377" max="5377" width="6.140625" style="1" customWidth="1"/>
    <col min="5378" max="5378" width="57.42578125" style="1" customWidth="1"/>
    <col min="5379" max="5379" width="3.42578125" style="1" customWidth="1"/>
    <col min="5380" max="5380" width="9.5703125" style="1" customWidth="1"/>
    <col min="5381" max="5381" width="11.42578125" style="1" customWidth="1"/>
    <col min="5382" max="5382" width="8.85546875" style="1"/>
    <col min="5383" max="5383" width="10.5703125" style="1" bestFit="1" customWidth="1"/>
    <col min="5384" max="5632" width="8.85546875" style="1"/>
    <col min="5633" max="5633" width="6.140625" style="1" customWidth="1"/>
    <col min="5634" max="5634" width="57.42578125" style="1" customWidth="1"/>
    <col min="5635" max="5635" width="3.42578125" style="1" customWidth="1"/>
    <col min="5636" max="5636" width="9.5703125" style="1" customWidth="1"/>
    <col min="5637" max="5637" width="11.42578125" style="1" customWidth="1"/>
    <col min="5638" max="5638" width="8.85546875" style="1"/>
    <col min="5639" max="5639" width="10.5703125" style="1" bestFit="1" customWidth="1"/>
    <col min="5640" max="5888" width="8.85546875" style="1"/>
    <col min="5889" max="5889" width="6.140625" style="1" customWidth="1"/>
    <col min="5890" max="5890" width="57.42578125" style="1" customWidth="1"/>
    <col min="5891" max="5891" width="3.42578125" style="1" customWidth="1"/>
    <col min="5892" max="5892" width="9.5703125" style="1" customWidth="1"/>
    <col min="5893" max="5893" width="11.42578125" style="1" customWidth="1"/>
    <col min="5894" max="5894" width="8.85546875" style="1"/>
    <col min="5895" max="5895" width="10.5703125" style="1" bestFit="1" customWidth="1"/>
    <col min="5896" max="6144" width="8.85546875" style="1"/>
    <col min="6145" max="6145" width="6.140625" style="1" customWidth="1"/>
    <col min="6146" max="6146" width="57.42578125" style="1" customWidth="1"/>
    <col min="6147" max="6147" width="3.42578125" style="1" customWidth="1"/>
    <col min="6148" max="6148" width="9.5703125" style="1" customWidth="1"/>
    <col min="6149" max="6149" width="11.42578125" style="1" customWidth="1"/>
    <col min="6150" max="6150" width="8.85546875" style="1"/>
    <col min="6151" max="6151" width="10.5703125" style="1" bestFit="1" customWidth="1"/>
    <col min="6152" max="6400" width="8.85546875" style="1"/>
    <col min="6401" max="6401" width="6.140625" style="1" customWidth="1"/>
    <col min="6402" max="6402" width="57.42578125" style="1" customWidth="1"/>
    <col min="6403" max="6403" width="3.42578125" style="1" customWidth="1"/>
    <col min="6404" max="6404" width="9.5703125" style="1" customWidth="1"/>
    <col min="6405" max="6405" width="11.42578125" style="1" customWidth="1"/>
    <col min="6406" max="6406" width="8.85546875" style="1"/>
    <col min="6407" max="6407" width="10.5703125" style="1" bestFit="1" customWidth="1"/>
    <col min="6408" max="6656" width="8.85546875" style="1"/>
    <col min="6657" max="6657" width="6.140625" style="1" customWidth="1"/>
    <col min="6658" max="6658" width="57.42578125" style="1" customWidth="1"/>
    <col min="6659" max="6659" width="3.42578125" style="1" customWidth="1"/>
    <col min="6660" max="6660" width="9.5703125" style="1" customWidth="1"/>
    <col min="6661" max="6661" width="11.42578125" style="1" customWidth="1"/>
    <col min="6662" max="6662" width="8.85546875" style="1"/>
    <col min="6663" max="6663" width="10.5703125" style="1" bestFit="1" customWidth="1"/>
    <col min="6664" max="6912" width="8.85546875" style="1"/>
    <col min="6913" max="6913" width="6.140625" style="1" customWidth="1"/>
    <col min="6914" max="6914" width="57.42578125" style="1" customWidth="1"/>
    <col min="6915" max="6915" width="3.42578125" style="1" customWidth="1"/>
    <col min="6916" max="6916" width="9.5703125" style="1" customWidth="1"/>
    <col min="6917" max="6917" width="11.42578125" style="1" customWidth="1"/>
    <col min="6918" max="6918" width="8.85546875" style="1"/>
    <col min="6919" max="6919" width="10.5703125" style="1" bestFit="1" customWidth="1"/>
    <col min="6920" max="7168" width="8.85546875" style="1"/>
    <col min="7169" max="7169" width="6.140625" style="1" customWidth="1"/>
    <col min="7170" max="7170" width="57.42578125" style="1" customWidth="1"/>
    <col min="7171" max="7171" width="3.42578125" style="1" customWidth="1"/>
    <col min="7172" max="7172" width="9.5703125" style="1" customWidth="1"/>
    <col min="7173" max="7173" width="11.42578125" style="1" customWidth="1"/>
    <col min="7174" max="7174" width="8.85546875" style="1"/>
    <col min="7175" max="7175" width="10.5703125" style="1" bestFit="1" customWidth="1"/>
    <col min="7176" max="7424" width="8.85546875" style="1"/>
    <col min="7425" max="7425" width="6.140625" style="1" customWidth="1"/>
    <col min="7426" max="7426" width="57.42578125" style="1" customWidth="1"/>
    <col min="7427" max="7427" width="3.42578125" style="1" customWidth="1"/>
    <col min="7428" max="7428" width="9.5703125" style="1" customWidth="1"/>
    <col min="7429" max="7429" width="11.42578125" style="1" customWidth="1"/>
    <col min="7430" max="7430" width="8.85546875" style="1"/>
    <col min="7431" max="7431" width="10.5703125" style="1" bestFit="1" customWidth="1"/>
    <col min="7432" max="7680" width="8.85546875" style="1"/>
    <col min="7681" max="7681" width="6.140625" style="1" customWidth="1"/>
    <col min="7682" max="7682" width="57.42578125" style="1" customWidth="1"/>
    <col min="7683" max="7683" width="3.42578125" style="1" customWidth="1"/>
    <col min="7684" max="7684" width="9.5703125" style="1" customWidth="1"/>
    <col min="7685" max="7685" width="11.42578125" style="1" customWidth="1"/>
    <col min="7686" max="7686" width="8.85546875" style="1"/>
    <col min="7687" max="7687" width="10.5703125" style="1" bestFit="1" customWidth="1"/>
    <col min="7688" max="7936" width="8.85546875" style="1"/>
    <col min="7937" max="7937" width="6.140625" style="1" customWidth="1"/>
    <col min="7938" max="7938" width="57.42578125" style="1" customWidth="1"/>
    <col min="7939" max="7939" width="3.42578125" style="1" customWidth="1"/>
    <col min="7940" max="7940" width="9.5703125" style="1" customWidth="1"/>
    <col min="7941" max="7941" width="11.42578125" style="1" customWidth="1"/>
    <col min="7942" max="7942" width="8.85546875" style="1"/>
    <col min="7943" max="7943" width="10.5703125" style="1" bestFit="1" customWidth="1"/>
    <col min="7944" max="8192" width="8.85546875" style="1"/>
    <col min="8193" max="8193" width="6.140625" style="1" customWidth="1"/>
    <col min="8194" max="8194" width="57.42578125" style="1" customWidth="1"/>
    <col min="8195" max="8195" width="3.42578125" style="1" customWidth="1"/>
    <col min="8196" max="8196" width="9.5703125" style="1" customWidth="1"/>
    <col min="8197" max="8197" width="11.42578125" style="1" customWidth="1"/>
    <col min="8198" max="8198" width="8.85546875" style="1"/>
    <col min="8199" max="8199" width="10.5703125" style="1" bestFit="1" customWidth="1"/>
    <col min="8200" max="8448" width="8.85546875" style="1"/>
    <col min="8449" max="8449" width="6.140625" style="1" customWidth="1"/>
    <col min="8450" max="8450" width="57.42578125" style="1" customWidth="1"/>
    <col min="8451" max="8451" width="3.42578125" style="1" customWidth="1"/>
    <col min="8452" max="8452" width="9.5703125" style="1" customWidth="1"/>
    <col min="8453" max="8453" width="11.42578125" style="1" customWidth="1"/>
    <col min="8454" max="8454" width="8.85546875" style="1"/>
    <col min="8455" max="8455" width="10.5703125" style="1" bestFit="1" customWidth="1"/>
    <col min="8456" max="8704" width="8.85546875" style="1"/>
    <col min="8705" max="8705" width="6.140625" style="1" customWidth="1"/>
    <col min="8706" max="8706" width="57.42578125" style="1" customWidth="1"/>
    <col min="8707" max="8707" width="3.42578125" style="1" customWidth="1"/>
    <col min="8708" max="8708" width="9.5703125" style="1" customWidth="1"/>
    <col min="8709" max="8709" width="11.42578125" style="1" customWidth="1"/>
    <col min="8710" max="8710" width="8.85546875" style="1"/>
    <col min="8711" max="8711" width="10.5703125" style="1" bestFit="1" customWidth="1"/>
    <col min="8712" max="8960" width="8.85546875" style="1"/>
    <col min="8961" max="8961" width="6.140625" style="1" customWidth="1"/>
    <col min="8962" max="8962" width="57.42578125" style="1" customWidth="1"/>
    <col min="8963" max="8963" width="3.42578125" style="1" customWidth="1"/>
    <col min="8964" max="8964" width="9.5703125" style="1" customWidth="1"/>
    <col min="8965" max="8965" width="11.42578125" style="1" customWidth="1"/>
    <col min="8966" max="8966" width="8.85546875" style="1"/>
    <col min="8967" max="8967" width="10.5703125" style="1" bestFit="1" customWidth="1"/>
    <col min="8968" max="9216" width="8.85546875" style="1"/>
    <col min="9217" max="9217" width="6.140625" style="1" customWidth="1"/>
    <col min="9218" max="9218" width="57.42578125" style="1" customWidth="1"/>
    <col min="9219" max="9219" width="3.42578125" style="1" customWidth="1"/>
    <col min="9220" max="9220" width="9.5703125" style="1" customWidth="1"/>
    <col min="9221" max="9221" width="11.42578125" style="1" customWidth="1"/>
    <col min="9222" max="9222" width="8.85546875" style="1"/>
    <col min="9223" max="9223" width="10.5703125" style="1" bestFit="1" customWidth="1"/>
    <col min="9224" max="9472" width="8.85546875" style="1"/>
    <col min="9473" max="9473" width="6.140625" style="1" customWidth="1"/>
    <col min="9474" max="9474" width="57.42578125" style="1" customWidth="1"/>
    <col min="9475" max="9475" width="3.42578125" style="1" customWidth="1"/>
    <col min="9476" max="9476" width="9.5703125" style="1" customWidth="1"/>
    <col min="9477" max="9477" width="11.42578125" style="1" customWidth="1"/>
    <col min="9478" max="9478" width="8.85546875" style="1"/>
    <col min="9479" max="9479" width="10.5703125" style="1" bestFit="1" customWidth="1"/>
    <col min="9480" max="9728" width="8.85546875" style="1"/>
    <col min="9729" max="9729" width="6.140625" style="1" customWidth="1"/>
    <col min="9730" max="9730" width="57.42578125" style="1" customWidth="1"/>
    <col min="9731" max="9731" width="3.42578125" style="1" customWidth="1"/>
    <col min="9732" max="9732" width="9.5703125" style="1" customWidth="1"/>
    <col min="9733" max="9733" width="11.42578125" style="1" customWidth="1"/>
    <col min="9734" max="9734" width="8.85546875" style="1"/>
    <col min="9735" max="9735" width="10.5703125" style="1" bestFit="1" customWidth="1"/>
    <col min="9736" max="9984" width="8.85546875" style="1"/>
    <col min="9985" max="9985" width="6.140625" style="1" customWidth="1"/>
    <col min="9986" max="9986" width="57.42578125" style="1" customWidth="1"/>
    <col min="9987" max="9987" width="3.42578125" style="1" customWidth="1"/>
    <col min="9988" max="9988" width="9.5703125" style="1" customWidth="1"/>
    <col min="9989" max="9989" width="11.42578125" style="1" customWidth="1"/>
    <col min="9990" max="9990" width="8.85546875" style="1"/>
    <col min="9991" max="9991" width="10.5703125" style="1" bestFit="1" customWidth="1"/>
    <col min="9992" max="10240" width="8.85546875" style="1"/>
    <col min="10241" max="10241" width="6.140625" style="1" customWidth="1"/>
    <col min="10242" max="10242" width="57.42578125" style="1" customWidth="1"/>
    <col min="10243" max="10243" width="3.42578125" style="1" customWidth="1"/>
    <col min="10244" max="10244" width="9.5703125" style="1" customWidth="1"/>
    <col min="10245" max="10245" width="11.42578125" style="1" customWidth="1"/>
    <col min="10246" max="10246" width="8.85546875" style="1"/>
    <col min="10247" max="10247" width="10.5703125" style="1" bestFit="1" customWidth="1"/>
    <col min="10248" max="10496" width="8.85546875" style="1"/>
    <col min="10497" max="10497" width="6.140625" style="1" customWidth="1"/>
    <col min="10498" max="10498" width="57.42578125" style="1" customWidth="1"/>
    <col min="10499" max="10499" width="3.42578125" style="1" customWidth="1"/>
    <col min="10500" max="10500" width="9.5703125" style="1" customWidth="1"/>
    <col min="10501" max="10501" width="11.42578125" style="1" customWidth="1"/>
    <col min="10502" max="10502" width="8.85546875" style="1"/>
    <col min="10503" max="10503" width="10.5703125" style="1" bestFit="1" customWidth="1"/>
    <col min="10504" max="10752" width="8.85546875" style="1"/>
    <col min="10753" max="10753" width="6.140625" style="1" customWidth="1"/>
    <col min="10754" max="10754" width="57.42578125" style="1" customWidth="1"/>
    <col min="10755" max="10755" width="3.42578125" style="1" customWidth="1"/>
    <col min="10756" max="10756" width="9.5703125" style="1" customWidth="1"/>
    <col min="10757" max="10757" width="11.42578125" style="1" customWidth="1"/>
    <col min="10758" max="10758" width="8.85546875" style="1"/>
    <col min="10759" max="10759" width="10.5703125" style="1" bestFit="1" customWidth="1"/>
    <col min="10760" max="11008" width="8.85546875" style="1"/>
    <col min="11009" max="11009" width="6.140625" style="1" customWidth="1"/>
    <col min="11010" max="11010" width="57.42578125" style="1" customWidth="1"/>
    <col min="11011" max="11011" width="3.42578125" style="1" customWidth="1"/>
    <col min="11012" max="11012" width="9.5703125" style="1" customWidth="1"/>
    <col min="11013" max="11013" width="11.42578125" style="1" customWidth="1"/>
    <col min="11014" max="11014" width="8.85546875" style="1"/>
    <col min="11015" max="11015" width="10.5703125" style="1" bestFit="1" customWidth="1"/>
    <col min="11016" max="11264" width="8.85546875" style="1"/>
    <col min="11265" max="11265" width="6.140625" style="1" customWidth="1"/>
    <col min="11266" max="11266" width="57.42578125" style="1" customWidth="1"/>
    <col min="11267" max="11267" width="3.42578125" style="1" customWidth="1"/>
    <col min="11268" max="11268" width="9.5703125" style="1" customWidth="1"/>
    <col min="11269" max="11269" width="11.42578125" style="1" customWidth="1"/>
    <col min="11270" max="11270" width="8.85546875" style="1"/>
    <col min="11271" max="11271" width="10.5703125" style="1" bestFit="1" customWidth="1"/>
    <col min="11272" max="11520" width="8.85546875" style="1"/>
    <col min="11521" max="11521" width="6.140625" style="1" customWidth="1"/>
    <col min="11522" max="11522" width="57.42578125" style="1" customWidth="1"/>
    <col min="11523" max="11523" width="3.42578125" style="1" customWidth="1"/>
    <col min="11524" max="11524" width="9.5703125" style="1" customWidth="1"/>
    <col min="11525" max="11525" width="11.42578125" style="1" customWidth="1"/>
    <col min="11526" max="11526" width="8.85546875" style="1"/>
    <col min="11527" max="11527" width="10.5703125" style="1" bestFit="1" customWidth="1"/>
    <col min="11528" max="11776" width="8.85546875" style="1"/>
    <col min="11777" max="11777" width="6.140625" style="1" customWidth="1"/>
    <col min="11778" max="11778" width="57.42578125" style="1" customWidth="1"/>
    <col min="11779" max="11779" width="3.42578125" style="1" customWidth="1"/>
    <col min="11780" max="11780" width="9.5703125" style="1" customWidth="1"/>
    <col min="11781" max="11781" width="11.42578125" style="1" customWidth="1"/>
    <col min="11782" max="11782" width="8.85546875" style="1"/>
    <col min="11783" max="11783" width="10.5703125" style="1" bestFit="1" customWidth="1"/>
    <col min="11784" max="12032" width="8.85546875" style="1"/>
    <col min="12033" max="12033" width="6.140625" style="1" customWidth="1"/>
    <col min="12034" max="12034" width="57.42578125" style="1" customWidth="1"/>
    <col min="12035" max="12035" width="3.42578125" style="1" customWidth="1"/>
    <col min="12036" max="12036" width="9.5703125" style="1" customWidth="1"/>
    <col min="12037" max="12037" width="11.42578125" style="1" customWidth="1"/>
    <col min="12038" max="12038" width="8.85546875" style="1"/>
    <col min="12039" max="12039" width="10.5703125" style="1" bestFit="1" customWidth="1"/>
    <col min="12040" max="12288" width="8.85546875" style="1"/>
    <col min="12289" max="12289" width="6.140625" style="1" customWidth="1"/>
    <col min="12290" max="12290" width="57.42578125" style="1" customWidth="1"/>
    <col min="12291" max="12291" width="3.42578125" style="1" customWidth="1"/>
    <col min="12292" max="12292" width="9.5703125" style="1" customWidth="1"/>
    <col min="12293" max="12293" width="11.42578125" style="1" customWidth="1"/>
    <col min="12294" max="12294" width="8.85546875" style="1"/>
    <col min="12295" max="12295" width="10.5703125" style="1" bestFit="1" customWidth="1"/>
    <col min="12296" max="12544" width="8.85546875" style="1"/>
    <col min="12545" max="12545" width="6.140625" style="1" customWidth="1"/>
    <col min="12546" max="12546" width="57.42578125" style="1" customWidth="1"/>
    <col min="12547" max="12547" width="3.42578125" style="1" customWidth="1"/>
    <col min="12548" max="12548" width="9.5703125" style="1" customWidth="1"/>
    <col min="12549" max="12549" width="11.42578125" style="1" customWidth="1"/>
    <col min="12550" max="12550" width="8.85546875" style="1"/>
    <col min="12551" max="12551" width="10.5703125" style="1" bestFit="1" customWidth="1"/>
    <col min="12552" max="12800" width="8.85546875" style="1"/>
    <col min="12801" max="12801" width="6.140625" style="1" customWidth="1"/>
    <col min="12802" max="12802" width="57.42578125" style="1" customWidth="1"/>
    <col min="12803" max="12803" width="3.42578125" style="1" customWidth="1"/>
    <col min="12804" max="12804" width="9.5703125" style="1" customWidth="1"/>
    <col min="12805" max="12805" width="11.42578125" style="1" customWidth="1"/>
    <col min="12806" max="12806" width="8.85546875" style="1"/>
    <col min="12807" max="12807" width="10.5703125" style="1" bestFit="1" customWidth="1"/>
    <col min="12808" max="13056" width="8.85546875" style="1"/>
    <col min="13057" max="13057" width="6.140625" style="1" customWidth="1"/>
    <col min="13058" max="13058" width="57.42578125" style="1" customWidth="1"/>
    <col min="13059" max="13059" width="3.42578125" style="1" customWidth="1"/>
    <col min="13060" max="13060" width="9.5703125" style="1" customWidth="1"/>
    <col min="13061" max="13061" width="11.42578125" style="1" customWidth="1"/>
    <col min="13062" max="13062" width="8.85546875" style="1"/>
    <col min="13063" max="13063" width="10.5703125" style="1" bestFit="1" customWidth="1"/>
    <col min="13064" max="13312" width="8.85546875" style="1"/>
    <col min="13313" max="13313" width="6.140625" style="1" customWidth="1"/>
    <col min="13314" max="13314" width="57.42578125" style="1" customWidth="1"/>
    <col min="13315" max="13315" width="3.42578125" style="1" customWidth="1"/>
    <col min="13316" max="13316" width="9.5703125" style="1" customWidth="1"/>
    <col min="13317" max="13317" width="11.42578125" style="1" customWidth="1"/>
    <col min="13318" max="13318" width="8.85546875" style="1"/>
    <col min="13319" max="13319" width="10.5703125" style="1" bestFit="1" customWidth="1"/>
    <col min="13320" max="13568" width="8.85546875" style="1"/>
    <col min="13569" max="13569" width="6.140625" style="1" customWidth="1"/>
    <col min="13570" max="13570" width="57.42578125" style="1" customWidth="1"/>
    <col min="13571" max="13571" width="3.42578125" style="1" customWidth="1"/>
    <col min="13572" max="13572" width="9.5703125" style="1" customWidth="1"/>
    <col min="13573" max="13573" width="11.42578125" style="1" customWidth="1"/>
    <col min="13574" max="13574" width="8.85546875" style="1"/>
    <col min="13575" max="13575" width="10.5703125" style="1" bestFit="1" customWidth="1"/>
    <col min="13576" max="13824" width="8.85546875" style="1"/>
    <col min="13825" max="13825" width="6.140625" style="1" customWidth="1"/>
    <col min="13826" max="13826" width="57.42578125" style="1" customWidth="1"/>
    <col min="13827" max="13827" width="3.42578125" style="1" customWidth="1"/>
    <col min="13828" max="13828" width="9.5703125" style="1" customWidth="1"/>
    <col min="13829" max="13829" width="11.42578125" style="1" customWidth="1"/>
    <col min="13830" max="13830" width="8.85546875" style="1"/>
    <col min="13831" max="13831" width="10.5703125" style="1" bestFit="1" customWidth="1"/>
    <col min="13832" max="14080" width="8.85546875" style="1"/>
    <col min="14081" max="14081" width="6.140625" style="1" customWidth="1"/>
    <col min="14082" max="14082" width="57.42578125" style="1" customWidth="1"/>
    <col min="14083" max="14083" width="3.42578125" style="1" customWidth="1"/>
    <col min="14084" max="14084" width="9.5703125" style="1" customWidth="1"/>
    <col min="14085" max="14085" width="11.42578125" style="1" customWidth="1"/>
    <col min="14086" max="14086" width="8.85546875" style="1"/>
    <col min="14087" max="14087" width="10.5703125" style="1" bestFit="1" customWidth="1"/>
    <col min="14088" max="14336" width="8.85546875" style="1"/>
    <col min="14337" max="14337" width="6.140625" style="1" customWidth="1"/>
    <col min="14338" max="14338" width="57.42578125" style="1" customWidth="1"/>
    <col min="14339" max="14339" width="3.42578125" style="1" customWidth="1"/>
    <col min="14340" max="14340" width="9.5703125" style="1" customWidth="1"/>
    <col min="14341" max="14341" width="11.42578125" style="1" customWidth="1"/>
    <col min="14342" max="14342" width="8.85546875" style="1"/>
    <col min="14343" max="14343" width="10.5703125" style="1" bestFit="1" customWidth="1"/>
    <col min="14344" max="14592" width="8.85546875" style="1"/>
    <col min="14593" max="14593" width="6.140625" style="1" customWidth="1"/>
    <col min="14594" max="14594" width="57.42578125" style="1" customWidth="1"/>
    <col min="14595" max="14595" width="3.42578125" style="1" customWidth="1"/>
    <col min="14596" max="14596" width="9.5703125" style="1" customWidth="1"/>
    <col min="14597" max="14597" width="11.42578125" style="1" customWidth="1"/>
    <col min="14598" max="14598" width="8.85546875" style="1"/>
    <col min="14599" max="14599" width="10.5703125" style="1" bestFit="1" customWidth="1"/>
    <col min="14600" max="14848" width="8.85546875" style="1"/>
    <col min="14849" max="14849" width="6.140625" style="1" customWidth="1"/>
    <col min="14850" max="14850" width="57.42578125" style="1" customWidth="1"/>
    <col min="14851" max="14851" width="3.42578125" style="1" customWidth="1"/>
    <col min="14852" max="14852" width="9.5703125" style="1" customWidth="1"/>
    <col min="14853" max="14853" width="11.42578125" style="1" customWidth="1"/>
    <col min="14854" max="14854" width="8.85546875" style="1"/>
    <col min="14855" max="14855" width="10.5703125" style="1" bestFit="1" customWidth="1"/>
    <col min="14856" max="15104" width="8.85546875" style="1"/>
    <col min="15105" max="15105" width="6.140625" style="1" customWidth="1"/>
    <col min="15106" max="15106" width="57.42578125" style="1" customWidth="1"/>
    <col min="15107" max="15107" width="3.42578125" style="1" customWidth="1"/>
    <col min="15108" max="15108" width="9.5703125" style="1" customWidth="1"/>
    <col min="15109" max="15109" width="11.42578125" style="1" customWidth="1"/>
    <col min="15110" max="15110" width="8.85546875" style="1"/>
    <col min="15111" max="15111" width="10.5703125" style="1" bestFit="1" customWidth="1"/>
    <col min="15112" max="15360" width="8.85546875" style="1"/>
    <col min="15361" max="15361" width="6.140625" style="1" customWidth="1"/>
    <col min="15362" max="15362" width="57.42578125" style="1" customWidth="1"/>
    <col min="15363" max="15363" width="3.42578125" style="1" customWidth="1"/>
    <col min="15364" max="15364" width="9.5703125" style="1" customWidth="1"/>
    <col min="15365" max="15365" width="11.42578125" style="1" customWidth="1"/>
    <col min="15366" max="15366" width="8.85546875" style="1"/>
    <col min="15367" max="15367" width="10.5703125" style="1" bestFit="1" customWidth="1"/>
    <col min="15368" max="15616" width="8.85546875" style="1"/>
    <col min="15617" max="15617" width="6.140625" style="1" customWidth="1"/>
    <col min="15618" max="15618" width="57.42578125" style="1" customWidth="1"/>
    <col min="15619" max="15619" width="3.42578125" style="1" customWidth="1"/>
    <col min="15620" max="15620" width="9.5703125" style="1" customWidth="1"/>
    <col min="15621" max="15621" width="11.42578125" style="1" customWidth="1"/>
    <col min="15622" max="15622" width="8.85546875" style="1"/>
    <col min="15623" max="15623" width="10.5703125" style="1" bestFit="1" customWidth="1"/>
    <col min="15624" max="15872" width="8.85546875" style="1"/>
    <col min="15873" max="15873" width="6.140625" style="1" customWidth="1"/>
    <col min="15874" max="15874" width="57.42578125" style="1" customWidth="1"/>
    <col min="15875" max="15875" width="3.42578125" style="1" customWidth="1"/>
    <col min="15876" max="15876" width="9.5703125" style="1" customWidth="1"/>
    <col min="15877" max="15877" width="11.42578125" style="1" customWidth="1"/>
    <col min="15878" max="15878" width="8.85546875" style="1"/>
    <col min="15879" max="15879" width="10.5703125" style="1" bestFit="1" customWidth="1"/>
    <col min="15880" max="16128" width="8.85546875" style="1"/>
    <col min="16129" max="16129" width="6.140625" style="1" customWidth="1"/>
    <col min="16130" max="16130" width="57.42578125" style="1" customWidth="1"/>
    <col min="16131" max="16131" width="3.42578125" style="1" customWidth="1"/>
    <col min="16132" max="16132" width="9.5703125" style="1" customWidth="1"/>
    <col min="16133" max="16133" width="11.42578125" style="1" customWidth="1"/>
    <col min="16134" max="16134" width="8.85546875" style="1"/>
    <col min="16135" max="16135" width="10.5703125" style="1" bestFit="1" customWidth="1"/>
    <col min="16136" max="16384" width="8.85546875" style="1"/>
  </cols>
  <sheetData>
    <row r="1" spans="1:11" ht="15">
      <c r="A1" s="9" t="s">
        <v>35</v>
      </c>
      <c r="B1" s="21" t="s">
        <v>360</v>
      </c>
    </row>
    <row r="3" spans="1:11" ht="15">
      <c r="A3" s="21" t="s">
        <v>5</v>
      </c>
      <c r="B3" s="21" t="s">
        <v>361</v>
      </c>
    </row>
    <row r="4" spans="1:11" ht="144" customHeight="1">
      <c r="A4" s="21"/>
      <c r="B4" s="209" t="s">
        <v>362</v>
      </c>
      <c r="C4" s="209"/>
      <c r="D4" s="209"/>
      <c r="E4" s="209"/>
    </row>
    <row r="5" spans="1:11">
      <c r="G5" s="5"/>
    </row>
    <row r="6" spans="1:11" ht="57">
      <c r="A6" s="23" t="s">
        <v>6</v>
      </c>
      <c r="B6" s="10" t="s">
        <v>363</v>
      </c>
    </row>
    <row r="7" spans="1:11">
      <c r="B7" s="11" t="s">
        <v>125</v>
      </c>
      <c r="C7" s="8">
        <f>632-220</f>
        <v>412</v>
      </c>
      <c r="E7" s="15">
        <f>+D7*C7</f>
        <v>0</v>
      </c>
    </row>
    <row r="8" spans="1:11">
      <c r="E8" s="15">
        <f t="shared" ref="E8:E17" si="0">D8*C8</f>
        <v>0</v>
      </c>
    </row>
    <row r="9" spans="1:11" ht="128.25">
      <c r="A9" s="23" t="s">
        <v>0</v>
      </c>
      <c r="B9" s="10" t="s">
        <v>364</v>
      </c>
      <c r="E9" s="15">
        <f t="shared" si="0"/>
        <v>0</v>
      </c>
    </row>
    <row r="10" spans="1:11">
      <c r="B10" s="11" t="s">
        <v>125</v>
      </c>
      <c r="C10" s="8">
        <f>1174.2-300</f>
        <v>874.2</v>
      </c>
      <c r="D10" s="37"/>
      <c r="E10" s="15">
        <f t="shared" si="0"/>
        <v>0</v>
      </c>
      <c r="K10" s="128">
        <v>12</v>
      </c>
    </row>
    <row r="11" spans="1:11">
      <c r="E11" s="15">
        <f t="shared" si="0"/>
        <v>0</v>
      </c>
    </row>
    <row r="12" spans="1:11" ht="99.75">
      <c r="A12" s="23" t="s">
        <v>1</v>
      </c>
      <c r="B12" s="10" t="s">
        <v>365</v>
      </c>
      <c r="E12" s="15">
        <f t="shared" si="0"/>
        <v>0</v>
      </c>
    </row>
    <row r="13" spans="1:11">
      <c r="B13" s="11" t="s">
        <v>125</v>
      </c>
      <c r="C13" s="8">
        <v>63</v>
      </c>
      <c r="E13" s="15">
        <f t="shared" si="0"/>
        <v>0</v>
      </c>
    </row>
    <row r="14" spans="1:11">
      <c r="E14" s="15">
        <f t="shared" si="0"/>
        <v>0</v>
      </c>
    </row>
    <row r="15" spans="1:11" ht="192" customHeight="1">
      <c r="A15" s="23" t="s">
        <v>2</v>
      </c>
      <c r="B15" s="10" t="s">
        <v>366</v>
      </c>
      <c r="E15" s="15">
        <f t="shared" si="0"/>
        <v>0</v>
      </c>
    </row>
    <row r="16" spans="1:11" ht="396.95" customHeight="1">
      <c r="B16" s="92" t="s">
        <v>367</v>
      </c>
    </row>
    <row r="17" spans="1:8">
      <c r="B17" s="11" t="s">
        <v>125</v>
      </c>
      <c r="C17" s="8">
        <v>391.5</v>
      </c>
      <c r="E17" s="15">
        <f t="shared" si="0"/>
        <v>0</v>
      </c>
      <c r="H17" s="15"/>
    </row>
    <row r="18" spans="1:8">
      <c r="B18" s="11"/>
    </row>
    <row r="19" spans="1:8" ht="128.25">
      <c r="A19" s="23" t="s">
        <v>3</v>
      </c>
      <c r="B19" s="10" t="s">
        <v>368</v>
      </c>
      <c r="E19" s="15">
        <f t="shared" ref="E19:E20" si="1">D19*C19</f>
        <v>0</v>
      </c>
    </row>
    <row r="20" spans="1:8">
      <c r="A20" s="55"/>
      <c r="B20" s="120" t="s">
        <v>125</v>
      </c>
      <c r="C20" s="121">
        <v>88</v>
      </c>
      <c r="D20" s="53"/>
      <c r="E20" s="53">
        <f t="shared" si="1"/>
        <v>0</v>
      </c>
    </row>
    <row r="21" spans="1:8">
      <c r="A21" s="112"/>
      <c r="B21" s="113"/>
      <c r="C21" s="39"/>
      <c r="D21" s="16"/>
      <c r="E21" s="16"/>
    </row>
    <row r="22" spans="1:8">
      <c r="A22" s="55" t="s">
        <v>369</v>
      </c>
      <c r="B22" s="111"/>
      <c r="E22" s="54">
        <f>SUM(E7:E20)</f>
        <v>0</v>
      </c>
    </row>
  </sheetData>
  <mergeCells count="1">
    <mergeCell ref="B4:E4"/>
  </mergeCells>
  <phoneticPr fontId="18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rowBreaks count="1" manualBreakCount="1">
    <brk id="14" max="4" man="1"/>
  </row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sheetPr>
  <dimension ref="A1:G22"/>
  <sheetViews>
    <sheetView showZeros="0" zoomScaleSheetLayoutView="110" workbookViewId="0">
      <selection activeCell="D21" sqref="D21"/>
    </sheetView>
  </sheetViews>
  <sheetFormatPr defaultColWidth="8.85546875" defaultRowHeight="14.25"/>
  <cols>
    <col min="1" max="1" width="6.140625" style="23" customWidth="1"/>
    <col min="2" max="2" width="49.42578125" style="13" customWidth="1"/>
    <col min="3" max="3" width="8" style="8" customWidth="1"/>
    <col min="4" max="4" width="11.42578125" style="15" customWidth="1"/>
    <col min="5" max="5" width="12" style="15" customWidth="1"/>
    <col min="6" max="6" width="8.85546875" style="1"/>
    <col min="7" max="7" width="10.5703125" style="1" bestFit="1" customWidth="1"/>
    <col min="8" max="256" width="8.85546875" style="1"/>
    <col min="257" max="257" width="6.140625" style="1" customWidth="1"/>
    <col min="258" max="258" width="57.42578125" style="1" customWidth="1"/>
    <col min="259" max="259" width="3.42578125" style="1" customWidth="1"/>
    <col min="260" max="260" width="9.5703125" style="1" customWidth="1"/>
    <col min="261" max="261" width="11.42578125" style="1" customWidth="1"/>
    <col min="262" max="262" width="8.85546875" style="1"/>
    <col min="263" max="263" width="10.5703125" style="1" bestFit="1" customWidth="1"/>
    <col min="264" max="512" width="8.85546875" style="1"/>
    <col min="513" max="513" width="6.140625" style="1" customWidth="1"/>
    <col min="514" max="514" width="57.42578125" style="1" customWidth="1"/>
    <col min="515" max="515" width="3.42578125" style="1" customWidth="1"/>
    <col min="516" max="516" width="9.5703125" style="1" customWidth="1"/>
    <col min="517" max="517" width="11.42578125" style="1" customWidth="1"/>
    <col min="518" max="518" width="8.85546875" style="1"/>
    <col min="519" max="519" width="10.5703125" style="1" bestFit="1" customWidth="1"/>
    <col min="520" max="768" width="8.85546875" style="1"/>
    <col min="769" max="769" width="6.140625" style="1" customWidth="1"/>
    <col min="770" max="770" width="57.42578125" style="1" customWidth="1"/>
    <col min="771" max="771" width="3.42578125" style="1" customWidth="1"/>
    <col min="772" max="772" width="9.5703125" style="1" customWidth="1"/>
    <col min="773" max="773" width="11.42578125" style="1" customWidth="1"/>
    <col min="774" max="774" width="8.85546875" style="1"/>
    <col min="775" max="775" width="10.5703125" style="1" bestFit="1" customWidth="1"/>
    <col min="776" max="1024" width="8.85546875" style="1"/>
    <col min="1025" max="1025" width="6.140625" style="1" customWidth="1"/>
    <col min="1026" max="1026" width="57.42578125" style="1" customWidth="1"/>
    <col min="1027" max="1027" width="3.42578125" style="1" customWidth="1"/>
    <col min="1028" max="1028" width="9.5703125" style="1" customWidth="1"/>
    <col min="1029" max="1029" width="11.42578125" style="1" customWidth="1"/>
    <col min="1030" max="1030" width="8.85546875" style="1"/>
    <col min="1031" max="1031" width="10.5703125" style="1" bestFit="1" customWidth="1"/>
    <col min="1032" max="1280" width="8.85546875" style="1"/>
    <col min="1281" max="1281" width="6.140625" style="1" customWidth="1"/>
    <col min="1282" max="1282" width="57.42578125" style="1" customWidth="1"/>
    <col min="1283" max="1283" width="3.42578125" style="1" customWidth="1"/>
    <col min="1284" max="1284" width="9.5703125" style="1" customWidth="1"/>
    <col min="1285" max="1285" width="11.42578125" style="1" customWidth="1"/>
    <col min="1286" max="1286" width="8.85546875" style="1"/>
    <col min="1287" max="1287" width="10.5703125" style="1" bestFit="1" customWidth="1"/>
    <col min="1288" max="1536" width="8.85546875" style="1"/>
    <col min="1537" max="1537" width="6.140625" style="1" customWidth="1"/>
    <col min="1538" max="1538" width="57.42578125" style="1" customWidth="1"/>
    <col min="1539" max="1539" width="3.42578125" style="1" customWidth="1"/>
    <col min="1540" max="1540" width="9.5703125" style="1" customWidth="1"/>
    <col min="1541" max="1541" width="11.42578125" style="1" customWidth="1"/>
    <col min="1542" max="1542" width="8.85546875" style="1"/>
    <col min="1543" max="1543" width="10.5703125" style="1" bestFit="1" customWidth="1"/>
    <col min="1544" max="1792" width="8.85546875" style="1"/>
    <col min="1793" max="1793" width="6.140625" style="1" customWidth="1"/>
    <col min="1794" max="1794" width="57.42578125" style="1" customWidth="1"/>
    <col min="1795" max="1795" width="3.42578125" style="1" customWidth="1"/>
    <col min="1796" max="1796" width="9.5703125" style="1" customWidth="1"/>
    <col min="1797" max="1797" width="11.42578125" style="1" customWidth="1"/>
    <col min="1798" max="1798" width="8.85546875" style="1"/>
    <col min="1799" max="1799" width="10.5703125" style="1" bestFit="1" customWidth="1"/>
    <col min="1800" max="2048" width="8.85546875" style="1"/>
    <col min="2049" max="2049" width="6.140625" style="1" customWidth="1"/>
    <col min="2050" max="2050" width="57.42578125" style="1" customWidth="1"/>
    <col min="2051" max="2051" width="3.42578125" style="1" customWidth="1"/>
    <col min="2052" max="2052" width="9.5703125" style="1" customWidth="1"/>
    <col min="2053" max="2053" width="11.42578125" style="1" customWidth="1"/>
    <col min="2054" max="2054" width="8.85546875" style="1"/>
    <col min="2055" max="2055" width="10.5703125" style="1" bestFit="1" customWidth="1"/>
    <col min="2056" max="2304" width="8.85546875" style="1"/>
    <col min="2305" max="2305" width="6.140625" style="1" customWidth="1"/>
    <col min="2306" max="2306" width="57.42578125" style="1" customWidth="1"/>
    <col min="2307" max="2307" width="3.42578125" style="1" customWidth="1"/>
    <col min="2308" max="2308" width="9.5703125" style="1" customWidth="1"/>
    <col min="2309" max="2309" width="11.42578125" style="1" customWidth="1"/>
    <col min="2310" max="2310" width="8.85546875" style="1"/>
    <col min="2311" max="2311" width="10.5703125" style="1" bestFit="1" customWidth="1"/>
    <col min="2312" max="2560" width="8.85546875" style="1"/>
    <col min="2561" max="2561" width="6.140625" style="1" customWidth="1"/>
    <col min="2562" max="2562" width="57.42578125" style="1" customWidth="1"/>
    <col min="2563" max="2563" width="3.42578125" style="1" customWidth="1"/>
    <col min="2564" max="2564" width="9.5703125" style="1" customWidth="1"/>
    <col min="2565" max="2565" width="11.42578125" style="1" customWidth="1"/>
    <col min="2566" max="2566" width="8.85546875" style="1"/>
    <col min="2567" max="2567" width="10.5703125" style="1" bestFit="1" customWidth="1"/>
    <col min="2568" max="2816" width="8.85546875" style="1"/>
    <col min="2817" max="2817" width="6.140625" style="1" customWidth="1"/>
    <col min="2818" max="2818" width="57.42578125" style="1" customWidth="1"/>
    <col min="2819" max="2819" width="3.42578125" style="1" customWidth="1"/>
    <col min="2820" max="2820" width="9.5703125" style="1" customWidth="1"/>
    <col min="2821" max="2821" width="11.42578125" style="1" customWidth="1"/>
    <col min="2822" max="2822" width="8.85546875" style="1"/>
    <col min="2823" max="2823" width="10.5703125" style="1" bestFit="1" customWidth="1"/>
    <col min="2824" max="3072" width="8.85546875" style="1"/>
    <col min="3073" max="3073" width="6.140625" style="1" customWidth="1"/>
    <col min="3074" max="3074" width="57.42578125" style="1" customWidth="1"/>
    <col min="3075" max="3075" width="3.42578125" style="1" customWidth="1"/>
    <col min="3076" max="3076" width="9.5703125" style="1" customWidth="1"/>
    <col min="3077" max="3077" width="11.42578125" style="1" customWidth="1"/>
    <col min="3078" max="3078" width="8.85546875" style="1"/>
    <col min="3079" max="3079" width="10.5703125" style="1" bestFit="1" customWidth="1"/>
    <col min="3080" max="3328" width="8.85546875" style="1"/>
    <col min="3329" max="3329" width="6.140625" style="1" customWidth="1"/>
    <col min="3330" max="3330" width="57.42578125" style="1" customWidth="1"/>
    <col min="3331" max="3331" width="3.42578125" style="1" customWidth="1"/>
    <col min="3332" max="3332" width="9.5703125" style="1" customWidth="1"/>
    <col min="3333" max="3333" width="11.42578125" style="1" customWidth="1"/>
    <col min="3334" max="3334" width="8.85546875" style="1"/>
    <col min="3335" max="3335" width="10.5703125" style="1" bestFit="1" customWidth="1"/>
    <col min="3336" max="3584" width="8.85546875" style="1"/>
    <col min="3585" max="3585" width="6.140625" style="1" customWidth="1"/>
    <col min="3586" max="3586" width="57.42578125" style="1" customWidth="1"/>
    <col min="3587" max="3587" width="3.42578125" style="1" customWidth="1"/>
    <col min="3588" max="3588" width="9.5703125" style="1" customWidth="1"/>
    <col min="3589" max="3589" width="11.42578125" style="1" customWidth="1"/>
    <col min="3590" max="3590" width="8.85546875" style="1"/>
    <col min="3591" max="3591" width="10.5703125" style="1" bestFit="1" customWidth="1"/>
    <col min="3592" max="3840" width="8.85546875" style="1"/>
    <col min="3841" max="3841" width="6.140625" style="1" customWidth="1"/>
    <col min="3842" max="3842" width="57.42578125" style="1" customWidth="1"/>
    <col min="3843" max="3843" width="3.42578125" style="1" customWidth="1"/>
    <col min="3844" max="3844" width="9.5703125" style="1" customWidth="1"/>
    <col min="3845" max="3845" width="11.42578125" style="1" customWidth="1"/>
    <col min="3846" max="3846" width="8.85546875" style="1"/>
    <col min="3847" max="3847" width="10.5703125" style="1" bestFit="1" customWidth="1"/>
    <col min="3848" max="4096" width="8.85546875" style="1"/>
    <col min="4097" max="4097" width="6.140625" style="1" customWidth="1"/>
    <col min="4098" max="4098" width="57.42578125" style="1" customWidth="1"/>
    <col min="4099" max="4099" width="3.42578125" style="1" customWidth="1"/>
    <col min="4100" max="4100" width="9.5703125" style="1" customWidth="1"/>
    <col min="4101" max="4101" width="11.42578125" style="1" customWidth="1"/>
    <col min="4102" max="4102" width="8.85546875" style="1"/>
    <col min="4103" max="4103" width="10.5703125" style="1" bestFit="1" customWidth="1"/>
    <col min="4104" max="4352" width="8.85546875" style="1"/>
    <col min="4353" max="4353" width="6.140625" style="1" customWidth="1"/>
    <col min="4354" max="4354" width="57.42578125" style="1" customWidth="1"/>
    <col min="4355" max="4355" width="3.42578125" style="1" customWidth="1"/>
    <col min="4356" max="4356" width="9.5703125" style="1" customWidth="1"/>
    <col min="4357" max="4357" width="11.42578125" style="1" customWidth="1"/>
    <col min="4358" max="4358" width="8.85546875" style="1"/>
    <col min="4359" max="4359" width="10.5703125" style="1" bestFit="1" customWidth="1"/>
    <col min="4360" max="4608" width="8.85546875" style="1"/>
    <col min="4609" max="4609" width="6.140625" style="1" customWidth="1"/>
    <col min="4610" max="4610" width="57.42578125" style="1" customWidth="1"/>
    <col min="4611" max="4611" width="3.42578125" style="1" customWidth="1"/>
    <col min="4612" max="4612" width="9.5703125" style="1" customWidth="1"/>
    <col min="4613" max="4613" width="11.42578125" style="1" customWidth="1"/>
    <col min="4614" max="4614" width="8.85546875" style="1"/>
    <col min="4615" max="4615" width="10.5703125" style="1" bestFit="1" customWidth="1"/>
    <col min="4616" max="4864" width="8.85546875" style="1"/>
    <col min="4865" max="4865" width="6.140625" style="1" customWidth="1"/>
    <col min="4866" max="4866" width="57.42578125" style="1" customWidth="1"/>
    <col min="4867" max="4867" width="3.42578125" style="1" customWidth="1"/>
    <col min="4868" max="4868" width="9.5703125" style="1" customWidth="1"/>
    <col min="4869" max="4869" width="11.42578125" style="1" customWidth="1"/>
    <col min="4870" max="4870" width="8.85546875" style="1"/>
    <col min="4871" max="4871" width="10.5703125" style="1" bestFit="1" customWidth="1"/>
    <col min="4872" max="5120" width="8.85546875" style="1"/>
    <col min="5121" max="5121" width="6.140625" style="1" customWidth="1"/>
    <col min="5122" max="5122" width="57.42578125" style="1" customWidth="1"/>
    <col min="5123" max="5123" width="3.42578125" style="1" customWidth="1"/>
    <col min="5124" max="5124" width="9.5703125" style="1" customWidth="1"/>
    <col min="5125" max="5125" width="11.42578125" style="1" customWidth="1"/>
    <col min="5126" max="5126" width="8.85546875" style="1"/>
    <col min="5127" max="5127" width="10.5703125" style="1" bestFit="1" customWidth="1"/>
    <col min="5128" max="5376" width="8.85546875" style="1"/>
    <col min="5377" max="5377" width="6.140625" style="1" customWidth="1"/>
    <col min="5378" max="5378" width="57.42578125" style="1" customWidth="1"/>
    <col min="5379" max="5379" width="3.42578125" style="1" customWidth="1"/>
    <col min="5380" max="5380" width="9.5703125" style="1" customWidth="1"/>
    <col min="5381" max="5381" width="11.42578125" style="1" customWidth="1"/>
    <col min="5382" max="5382" width="8.85546875" style="1"/>
    <col min="5383" max="5383" width="10.5703125" style="1" bestFit="1" customWidth="1"/>
    <col min="5384" max="5632" width="8.85546875" style="1"/>
    <col min="5633" max="5633" width="6.140625" style="1" customWidth="1"/>
    <col min="5634" max="5634" width="57.42578125" style="1" customWidth="1"/>
    <col min="5635" max="5635" width="3.42578125" style="1" customWidth="1"/>
    <col min="5636" max="5636" width="9.5703125" style="1" customWidth="1"/>
    <col min="5637" max="5637" width="11.42578125" style="1" customWidth="1"/>
    <col min="5638" max="5638" width="8.85546875" style="1"/>
    <col min="5639" max="5639" width="10.5703125" style="1" bestFit="1" customWidth="1"/>
    <col min="5640" max="5888" width="8.85546875" style="1"/>
    <col min="5889" max="5889" width="6.140625" style="1" customWidth="1"/>
    <col min="5890" max="5890" width="57.42578125" style="1" customWidth="1"/>
    <col min="5891" max="5891" width="3.42578125" style="1" customWidth="1"/>
    <col min="5892" max="5892" width="9.5703125" style="1" customWidth="1"/>
    <col min="5893" max="5893" width="11.42578125" style="1" customWidth="1"/>
    <col min="5894" max="5894" width="8.85546875" style="1"/>
    <col min="5895" max="5895" width="10.5703125" style="1" bestFit="1" customWidth="1"/>
    <col min="5896" max="6144" width="8.85546875" style="1"/>
    <col min="6145" max="6145" width="6.140625" style="1" customWidth="1"/>
    <col min="6146" max="6146" width="57.42578125" style="1" customWidth="1"/>
    <col min="6147" max="6147" width="3.42578125" style="1" customWidth="1"/>
    <col min="6148" max="6148" width="9.5703125" style="1" customWidth="1"/>
    <col min="6149" max="6149" width="11.42578125" style="1" customWidth="1"/>
    <col min="6150" max="6150" width="8.85546875" style="1"/>
    <col min="6151" max="6151" width="10.5703125" style="1" bestFit="1" customWidth="1"/>
    <col min="6152" max="6400" width="8.85546875" style="1"/>
    <col min="6401" max="6401" width="6.140625" style="1" customWidth="1"/>
    <col min="6402" max="6402" width="57.42578125" style="1" customWidth="1"/>
    <col min="6403" max="6403" width="3.42578125" style="1" customWidth="1"/>
    <col min="6404" max="6404" width="9.5703125" style="1" customWidth="1"/>
    <col min="6405" max="6405" width="11.42578125" style="1" customWidth="1"/>
    <col min="6406" max="6406" width="8.85546875" style="1"/>
    <col min="6407" max="6407" width="10.5703125" style="1" bestFit="1" customWidth="1"/>
    <col min="6408" max="6656" width="8.85546875" style="1"/>
    <col min="6657" max="6657" width="6.140625" style="1" customWidth="1"/>
    <col min="6658" max="6658" width="57.42578125" style="1" customWidth="1"/>
    <col min="6659" max="6659" width="3.42578125" style="1" customWidth="1"/>
    <col min="6660" max="6660" width="9.5703125" style="1" customWidth="1"/>
    <col min="6661" max="6661" width="11.42578125" style="1" customWidth="1"/>
    <col min="6662" max="6662" width="8.85546875" style="1"/>
    <col min="6663" max="6663" width="10.5703125" style="1" bestFit="1" customWidth="1"/>
    <col min="6664" max="6912" width="8.85546875" style="1"/>
    <col min="6913" max="6913" width="6.140625" style="1" customWidth="1"/>
    <col min="6914" max="6914" width="57.42578125" style="1" customWidth="1"/>
    <col min="6915" max="6915" width="3.42578125" style="1" customWidth="1"/>
    <col min="6916" max="6916" width="9.5703125" style="1" customWidth="1"/>
    <col min="6917" max="6917" width="11.42578125" style="1" customWidth="1"/>
    <col min="6918" max="6918" width="8.85546875" style="1"/>
    <col min="6919" max="6919" width="10.5703125" style="1" bestFit="1" customWidth="1"/>
    <col min="6920" max="7168" width="8.85546875" style="1"/>
    <col min="7169" max="7169" width="6.140625" style="1" customWidth="1"/>
    <col min="7170" max="7170" width="57.42578125" style="1" customWidth="1"/>
    <col min="7171" max="7171" width="3.42578125" style="1" customWidth="1"/>
    <col min="7172" max="7172" width="9.5703125" style="1" customWidth="1"/>
    <col min="7173" max="7173" width="11.42578125" style="1" customWidth="1"/>
    <col min="7174" max="7174" width="8.85546875" style="1"/>
    <col min="7175" max="7175" width="10.5703125" style="1" bestFit="1" customWidth="1"/>
    <col min="7176" max="7424" width="8.85546875" style="1"/>
    <col min="7425" max="7425" width="6.140625" style="1" customWidth="1"/>
    <col min="7426" max="7426" width="57.42578125" style="1" customWidth="1"/>
    <col min="7427" max="7427" width="3.42578125" style="1" customWidth="1"/>
    <col min="7428" max="7428" width="9.5703125" style="1" customWidth="1"/>
    <col min="7429" max="7429" width="11.42578125" style="1" customWidth="1"/>
    <col min="7430" max="7430" width="8.85546875" style="1"/>
    <col min="7431" max="7431" width="10.5703125" style="1" bestFit="1" customWidth="1"/>
    <col min="7432" max="7680" width="8.85546875" style="1"/>
    <col min="7681" max="7681" width="6.140625" style="1" customWidth="1"/>
    <col min="7682" max="7682" width="57.42578125" style="1" customWidth="1"/>
    <col min="7683" max="7683" width="3.42578125" style="1" customWidth="1"/>
    <col min="7684" max="7684" width="9.5703125" style="1" customWidth="1"/>
    <col min="7685" max="7685" width="11.42578125" style="1" customWidth="1"/>
    <col min="7686" max="7686" width="8.85546875" style="1"/>
    <col min="7687" max="7687" width="10.5703125" style="1" bestFit="1" customWidth="1"/>
    <col min="7688" max="7936" width="8.85546875" style="1"/>
    <col min="7937" max="7937" width="6.140625" style="1" customWidth="1"/>
    <col min="7938" max="7938" width="57.42578125" style="1" customWidth="1"/>
    <col min="7939" max="7939" width="3.42578125" style="1" customWidth="1"/>
    <col min="7940" max="7940" width="9.5703125" style="1" customWidth="1"/>
    <col min="7941" max="7941" width="11.42578125" style="1" customWidth="1"/>
    <col min="7942" max="7942" width="8.85546875" style="1"/>
    <col min="7943" max="7943" width="10.5703125" style="1" bestFit="1" customWidth="1"/>
    <col min="7944" max="8192" width="8.85546875" style="1"/>
    <col min="8193" max="8193" width="6.140625" style="1" customWidth="1"/>
    <col min="8194" max="8194" width="57.42578125" style="1" customWidth="1"/>
    <col min="8195" max="8195" width="3.42578125" style="1" customWidth="1"/>
    <col min="8196" max="8196" width="9.5703125" style="1" customWidth="1"/>
    <col min="8197" max="8197" width="11.42578125" style="1" customWidth="1"/>
    <col min="8198" max="8198" width="8.85546875" style="1"/>
    <col min="8199" max="8199" width="10.5703125" style="1" bestFit="1" customWidth="1"/>
    <col min="8200" max="8448" width="8.85546875" style="1"/>
    <col min="8449" max="8449" width="6.140625" style="1" customWidth="1"/>
    <col min="8450" max="8450" width="57.42578125" style="1" customWidth="1"/>
    <col min="8451" max="8451" width="3.42578125" style="1" customWidth="1"/>
    <col min="8452" max="8452" width="9.5703125" style="1" customWidth="1"/>
    <col min="8453" max="8453" width="11.42578125" style="1" customWidth="1"/>
    <col min="8454" max="8454" width="8.85546875" style="1"/>
    <col min="8455" max="8455" width="10.5703125" style="1" bestFit="1" customWidth="1"/>
    <col min="8456" max="8704" width="8.85546875" style="1"/>
    <col min="8705" max="8705" width="6.140625" style="1" customWidth="1"/>
    <col min="8706" max="8706" width="57.42578125" style="1" customWidth="1"/>
    <col min="8707" max="8707" width="3.42578125" style="1" customWidth="1"/>
    <col min="8708" max="8708" width="9.5703125" style="1" customWidth="1"/>
    <col min="8709" max="8709" width="11.42578125" style="1" customWidth="1"/>
    <col min="8710" max="8710" width="8.85546875" style="1"/>
    <col min="8711" max="8711" width="10.5703125" style="1" bestFit="1" customWidth="1"/>
    <col min="8712" max="8960" width="8.85546875" style="1"/>
    <col min="8961" max="8961" width="6.140625" style="1" customWidth="1"/>
    <col min="8962" max="8962" width="57.42578125" style="1" customWidth="1"/>
    <col min="8963" max="8963" width="3.42578125" style="1" customWidth="1"/>
    <col min="8964" max="8964" width="9.5703125" style="1" customWidth="1"/>
    <col min="8965" max="8965" width="11.42578125" style="1" customWidth="1"/>
    <col min="8966" max="8966" width="8.85546875" style="1"/>
    <col min="8967" max="8967" width="10.5703125" style="1" bestFit="1" customWidth="1"/>
    <col min="8968" max="9216" width="8.85546875" style="1"/>
    <col min="9217" max="9217" width="6.140625" style="1" customWidth="1"/>
    <col min="9218" max="9218" width="57.42578125" style="1" customWidth="1"/>
    <col min="9219" max="9219" width="3.42578125" style="1" customWidth="1"/>
    <col min="9220" max="9220" width="9.5703125" style="1" customWidth="1"/>
    <col min="9221" max="9221" width="11.42578125" style="1" customWidth="1"/>
    <col min="9222" max="9222" width="8.85546875" style="1"/>
    <col min="9223" max="9223" width="10.5703125" style="1" bestFit="1" customWidth="1"/>
    <col min="9224" max="9472" width="8.85546875" style="1"/>
    <col min="9473" max="9473" width="6.140625" style="1" customWidth="1"/>
    <col min="9474" max="9474" width="57.42578125" style="1" customWidth="1"/>
    <col min="9475" max="9475" width="3.42578125" style="1" customWidth="1"/>
    <col min="9476" max="9476" width="9.5703125" style="1" customWidth="1"/>
    <col min="9477" max="9477" width="11.42578125" style="1" customWidth="1"/>
    <col min="9478" max="9478" width="8.85546875" style="1"/>
    <col min="9479" max="9479" width="10.5703125" style="1" bestFit="1" customWidth="1"/>
    <col min="9480" max="9728" width="8.85546875" style="1"/>
    <col min="9729" max="9729" width="6.140625" style="1" customWidth="1"/>
    <col min="9730" max="9730" width="57.42578125" style="1" customWidth="1"/>
    <col min="9731" max="9731" width="3.42578125" style="1" customWidth="1"/>
    <col min="9732" max="9732" width="9.5703125" style="1" customWidth="1"/>
    <col min="9733" max="9733" width="11.42578125" style="1" customWidth="1"/>
    <col min="9734" max="9734" width="8.85546875" style="1"/>
    <col min="9735" max="9735" width="10.5703125" style="1" bestFit="1" customWidth="1"/>
    <col min="9736" max="9984" width="8.85546875" style="1"/>
    <col min="9985" max="9985" width="6.140625" style="1" customWidth="1"/>
    <col min="9986" max="9986" width="57.42578125" style="1" customWidth="1"/>
    <col min="9987" max="9987" width="3.42578125" style="1" customWidth="1"/>
    <col min="9988" max="9988" width="9.5703125" style="1" customWidth="1"/>
    <col min="9989" max="9989" width="11.42578125" style="1" customWidth="1"/>
    <col min="9990" max="9990" width="8.85546875" style="1"/>
    <col min="9991" max="9991" width="10.5703125" style="1" bestFit="1" customWidth="1"/>
    <col min="9992" max="10240" width="8.85546875" style="1"/>
    <col min="10241" max="10241" width="6.140625" style="1" customWidth="1"/>
    <col min="10242" max="10242" width="57.42578125" style="1" customWidth="1"/>
    <col min="10243" max="10243" width="3.42578125" style="1" customWidth="1"/>
    <col min="10244" max="10244" width="9.5703125" style="1" customWidth="1"/>
    <col min="10245" max="10245" width="11.42578125" style="1" customWidth="1"/>
    <col min="10246" max="10246" width="8.85546875" style="1"/>
    <col min="10247" max="10247" width="10.5703125" style="1" bestFit="1" customWidth="1"/>
    <col min="10248" max="10496" width="8.85546875" style="1"/>
    <col min="10497" max="10497" width="6.140625" style="1" customWidth="1"/>
    <col min="10498" max="10498" width="57.42578125" style="1" customWidth="1"/>
    <col min="10499" max="10499" width="3.42578125" style="1" customWidth="1"/>
    <col min="10500" max="10500" width="9.5703125" style="1" customWidth="1"/>
    <col min="10501" max="10501" width="11.42578125" style="1" customWidth="1"/>
    <col min="10502" max="10502" width="8.85546875" style="1"/>
    <col min="10503" max="10503" width="10.5703125" style="1" bestFit="1" customWidth="1"/>
    <col min="10504" max="10752" width="8.85546875" style="1"/>
    <col min="10753" max="10753" width="6.140625" style="1" customWidth="1"/>
    <col min="10754" max="10754" width="57.42578125" style="1" customWidth="1"/>
    <col min="10755" max="10755" width="3.42578125" style="1" customWidth="1"/>
    <col min="10756" max="10756" width="9.5703125" style="1" customWidth="1"/>
    <col min="10757" max="10757" width="11.42578125" style="1" customWidth="1"/>
    <col min="10758" max="10758" width="8.85546875" style="1"/>
    <col min="10759" max="10759" width="10.5703125" style="1" bestFit="1" customWidth="1"/>
    <col min="10760" max="11008" width="8.85546875" style="1"/>
    <col min="11009" max="11009" width="6.140625" style="1" customWidth="1"/>
    <col min="11010" max="11010" width="57.42578125" style="1" customWidth="1"/>
    <col min="11011" max="11011" width="3.42578125" style="1" customWidth="1"/>
    <col min="11012" max="11012" width="9.5703125" style="1" customWidth="1"/>
    <col min="11013" max="11013" width="11.42578125" style="1" customWidth="1"/>
    <col min="11014" max="11014" width="8.85546875" style="1"/>
    <col min="11015" max="11015" width="10.5703125" style="1" bestFit="1" customWidth="1"/>
    <col min="11016" max="11264" width="8.85546875" style="1"/>
    <col min="11265" max="11265" width="6.140625" style="1" customWidth="1"/>
    <col min="11266" max="11266" width="57.42578125" style="1" customWidth="1"/>
    <col min="11267" max="11267" width="3.42578125" style="1" customWidth="1"/>
    <col min="11268" max="11268" width="9.5703125" style="1" customWidth="1"/>
    <col min="11269" max="11269" width="11.42578125" style="1" customWidth="1"/>
    <col min="11270" max="11270" width="8.85546875" style="1"/>
    <col min="11271" max="11271" width="10.5703125" style="1" bestFit="1" customWidth="1"/>
    <col min="11272" max="11520" width="8.85546875" style="1"/>
    <col min="11521" max="11521" width="6.140625" style="1" customWidth="1"/>
    <col min="11522" max="11522" width="57.42578125" style="1" customWidth="1"/>
    <col min="11523" max="11523" width="3.42578125" style="1" customWidth="1"/>
    <col min="11524" max="11524" width="9.5703125" style="1" customWidth="1"/>
    <col min="11525" max="11525" width="11.42578125" style="1" customWidth="1"/>
    <col min="11526" max="11526" width="8.85546875" style="1"/>
    <col min="11527" max="11527" width="10.5703125" style="1" bestFit="1" customWidth="1"/>
    <col min="11528" max="11776" width="8.85546875" style="1"/>
    <col min="11777" max="11777" width="6.140625" style="1" customWidth="1"/>
    <col min="11778" max="11778" width="57.42578125" style="1" customWidth="1"/>
    <col min="11779" max="11779" width="3.42578125" style="1" customWidth="1"/>
    <col min="11780" max="11780" width="9.5703125" style="1" customWidth="1"/>
    <col min="11781" max="11781" width="11.42578125" style="1" customWidth="1"/>
    <col min="11782" max="11782" width="8.85546875" style="1"/>
    <col min="11783" max="11783" width="10.5703125" style="1" bestFit="1" customWidth="1"/>
    <col min="11784" max="12032" width="8.85546875" style="1"/>
    <col min="12033" max="12033" width="6.140625" style="1" customWidth="1"/>
    <col min="12034" max="12034" width="57.42578125" style="1" customWidth="1"/>
    <col min="12035" max="12035" width="3.42578125" style="1" customWidth="1"/>
    <col min="12036" max="12036" width="9.5703125" style="1" customWidth="1"/>
    <col min="12037" max="12037" width="11.42578125" style="1" customWidth="1"/>
    <col min="12038" max="12038" width="8.85546875" style="1"/>
    <col min="12039" max="12039" width="10.5703125" style="1" bestFit="1" customWidth="1"/>
    <col min="12040" max="12288" width="8.85546875" style="1"/>
    <col min="12289" max="12289" width="6.140625" style="1" customWidth="1"/>
    <col min="12290" max="12290" width="57.42578125" style="1" customWidth="1"/>
    <col min="12291" max="12291" width="3.42578125" style="1" customWidth="1"/>
    <col min="12292" max="12292" width="9.5703125" style="1" customWidth="1"/>
    <col min="12293" max="12293" width="11.42578125" style="1" customWidth="1"/>
    <col min="12294" max="12294" width="8.85546875" style="1"/>
    <col min="12295" max="12295" width="10.5703125" style="1" bestFit="1" customWidth="1"/>
    <col min="12296" max="12544" width="8.85546875" style="1"/>
    <col min="12545" max="12545" width="6.140625" style="1" customWidth="1"/>
    <col min="12546" max="12546" width="57.42578125" style="1" customWidth="1"/>
    <col min="12547" max="12547" width="3.42578125" style="1" customWidth="1"/>
    <col min="12548" max="12548" width="9.5703125" style="1" customWidth="1"/>
    <col min="12549" max="12549" width="11.42578125" style="1" customWidth="1"/>
    <col min="12550" max="12550" width="8.85546875" style="1"/>
    <col min="12551" max="12551" width="10.5703125" style="1" bestFit="1" customWidth="1"/>
    <col min="12552" max="12800" width="8.85546875" style="1"/>
    <col min="12801" max="12801" width="6.140625" style="1" customWidth="1"/>
    <col min="12802" max="12802" width="57.42578125" style="1" customWidth="1"/>
    <col min="12803" max="12803" width="3.42578125" style="1" customWidth="1"/>
    <col min="12804" max="12804" width="9.5703125" style="1" customWidth="1"/>
    <col min="12805" max="12805" width="11.42578125" style="1" customWidth="1"/>
    <col min="12806" max="12806" width="8.85546875" style="1"/>
    <col min="12807" max="12807" width="10.5703125" style="1" bestFit="1" customWidth="1"/>
    <col min="12808" max="13056" width="8.85546875" style="1"/>
    <col min="13057" max="13057" width="6.140625" style="1" customWidth="1"/>
    <col min="13058" max="13058" width="57.42578125" style="1" customWidth="1"/>
    <col min="13059" max="13059" width="3.42578125" style="1" customWidth="1"/>
    <col min="13060" max="13060" width="9.5703125" style="1" customWidth="1"/>
    <col min="13061" max="13061" width="11.42578125" style="1" customWidth="1"/>
    <col min="13062" max="13062" width="8.85546875" style="1"/>
    <col min="13063" max="13063" width="10.5703125" style="1" bestFit="1" customWidth="1"/>
    <col min="13064" max="13312" width="8.85546875" style="1"/>
    <col min="13313" max="13313" width="6.140625" style="1" customWidth="1"/>
    <col min="13314" max="13314" width="57.42578125" style="1" customWidth="1"/>
    <col min="13315" max="13315" width="3.42578125" style="1" customWidth="1"/>
    <col min="13316" max="13316" width="9.5703125" style="1" customWidth="1"/>
    <col min="13317" max="13317" width="11.42578125" style="1" customWidth="1"/>
    <col min="13318" max="13318" width="8.85546875" style="1"/>
    <col min="13319" max="13319" width="10.5703125" style="1" bestFit="1" customWidth="1"/>
    <col min="13320" max="13568" width="8.85546875" style="1"/>
    <col min="13569" max="13569" width="6.140625" style="1" customWidth="1"/>
    <col min="13570" max="13570" width="57.42578125" style="1" customWidth="1"/>
    <col min="13571" max="13571" width="3.42578125" style="1" customWidth="1"/>
    <col min="13572" max="13572" width="9.5703125" style="1" customWidth="1"/>
    <col min="13573" max="13573" width="11.42578125" style="1" customWidth="1"/>
    <col min="13574" max="13574" width="8.85546875" style="1"/>
    <col min="13575" max="13575" width="10.5703125" style="1" bestFit="1" customWidth="1"/>
    <col min="13576" max="13824" width="8.85546875" style="1"/>
    <col min="13825" max="13825" width="6.140625" style="1" customWidth="1"/>
    <col min="13826" max="13826" width="57.42578125" style="1" customWidth="1"/>
    <col min="13827" max="13827" width="3.42578125" style="1" customWidth="1"/>
    <col min="13828" max="13828" width="9.5703125" style="1" customWidth="1"/>
    <col min="13829" max="13829" width="11.42578125" style="1" customWidth="1"/>
    <col min="13830" max="13830" width="8.85546875" style="1"/>
    <col min="13831" max="13831" width="10.5703125" style="1" bestFit="1" customWidth="1"/>
    <col min="13832" max="14080" width="8.85546875" style="1"/>
    <col min="14081" max="14081" width="6.140625" style="1" customWidth="1"/>
    <col min="14082" max="14082" width="57.42578125" style="1" customWidth="1"/>
    <col min="14083" max="14083" width="3.42578125" style="1" customWidth="1"/>
    <col min="14084" max="14084" width="9.5703125" style="1" customWidth="1"/>
    <col min="14085" max="14085" width="11.42578125" style="1" customWidth="1"/>
    <col min="14086" max="14086" width="8.85546875" style="1"/>
    <col min="14087" max="14087" width="10.5703125" style="1" bestFit="1" customWidth="1"/>
    <col min="14088" max="14336" width="8.85546875" style="1"/>
    <col min="14337" max="14337" width="6.140625" style="1" customWidth="1"/>
    <col min="14338" max="14338" width="57.42578125" style="1" customWidth="1"/>
    <col min="14339" max="14339" width="3.42578125" style="1" customWidth="1"/>
    <col min="14340" max="14340" width="9.5703125" style="1" customWidth="1"/>
    <col min="14341" max="14341" width="11.42578125" style="1" customWidth="1"/>
    <col min="14342" max="14342" width="8.85546875" style="1"/>
    <col min="14343" max="14343" width="10.5703125" style="1" bestFit="1" customWidth="1"/>
    <col min="14344" max="14592" width="8.85546875" style="1"/>
    <col min="14593" max="14593" width="6.140625" style="1" customWidth="1"/>
    <col min="14594" max="14594" width="57.42578125" style="1" customWidth="1"/>
    <col min="14595" max="14595" width="3.42578125" style="1" customWidth="1"/>
    <col min="14596" max="14596" width="9.5703125" style="1" customWidth="1"/>
    <col min="14597" max="14597" width="11.42578125" style="1" customWidth="1"/>
    <col min="14598" max="14598" width="8.85546875" style="1"/>
    <col min="14599" max="14599" width="10.5703125" style="1" bestFit="1" customWidth="1"/>
    <col min="14600" max="14848" width="8.85546875" style="1"/>
    <col min="14849" max="14849" width="6.140625" style="1" customWidth="1"/>
    <col min="14850" max="14850" width="57.42578125" style="1" customWidth="1"/>
    <col min="14851" max="14851" width="3.42578125" style="1" customWidth="1"/>
    <col min="14852" max="14852" width="9.5703125" style="1" customWidth="1"/>
    <col min="14853" max="14853" width="11.42578125" style="1" customWidth="1"/>
    <col min="14854" max="14854" width="8.85546875" style="1"/>
    <col min="14855" max="14855" width="10.5703125" style="1" bestFit="1" customWidth="1"/>
    <col min="14856" max="15104" width="8.85546875" style="1"/>
    <col min="15105" max="15105" width="6.140625" style="1" customWidth="1"/>
    <col min="15106" max="15106" width="57.42578125" style="1" customWidth="1"/>
    <col min="15107" max="15107" width="3.42578125" style="1" customWidth="1"/>
    <col min="15108" max="15108" width="9.5703125" style="1" customWidth="1"/>
    <col min="15109" max="15109" width="11.42578125" style="1" customWidth="1"/>
    <col min="15110" max="15110" width="8.85546875" style="1"/>
    <col min="15111" max="15111" width="10.5703125" style="1" bestFit="1" customWidth="1"/>
    <col min="15112" max="15360" width="8.85546875" style="1"/>
    <col min="15361" max="15361" width="6.140625" style="1" customWidth="1"/>
    <col min="15362" max="15362" width="57.42578125" style="1" customWidth="1"/>
    <col min="15363" max="15363" width="3.42578125" style="1" customWidth="1"/>
    <col min="15364" max="15364" width="9.5703125" style="1" customWidth="1"/>
    <col min="15365" max="15365" width="11.42578125" style="1" customWidth="1"/>
    <col min="15366" max="15366" width="8.85546875" style="1"/>
    <col min="15367" max="15367" width="10.5703125" style="1" bestFit="1" customWidth="1"/>
    <col min="15368" max="15616" width="8.85546875" style="1"/>
    <col min="15617" max="15617" width="6.140625" style="1" customWidth="1"/>
    <col min="15618" max="15618" width="57.42578125" style="1" customWidth="1"/>
    <col min="15619" max="15619" width="3.42578125" style="1" customWidth="1"/>
    <col min="15620" max="15620" width="9.5703125" style="1" customWidth="1"/>
    <col min="15621" max="15621" width="11.42578125" style="1" customWidth="1"/>
    <col min="15622" max="15622" width="8.85546875" style="1"/>
    <col min="15623" max="15623" width="10.5703125" style="1" bestFit="1" customWidth="1"/>
    <col min="15624" max="15872" width="8.85546875" style="1"/>
    <col min="15873" max="15873" width="6.140625" style="1" customWidth="1"/>
    <col min="15874" max="15874" width="57.42578125" style="1" customWidth="1"/>
    <col min="15875" max="15875" width="3.42578125" style="1" customWidth="1"/>
    <col min="15876" max="15876" width="9.5703125" style="1" customWidth="1"/>
    <col min="15877" max="15877" width="11.42578125" style="1" customWidth="1"/>
    <col min="15878" max="15878" width="8.85546875" style="1"/>
    <col min="15879" max="15879" width="10.5703125" style="1" bestFit="1" customWidth="1"/>
    <col min="15880" max="16128" width="8.85546875" style="1"/>
    <col min="16129" max="16129" width="6.140625" style="1" customWidth="1"/>
    <col min="16130" max="16130" width="57.42578125" style="1" customWidth="1"/>
    <col min="16131" max="16131" width="3.42578125" style="1" customWidth="1"/>
    <col min="16132" max="16132" width="9.5703125" style="1" customWidth="1"/>
    <col min="16133" max="16133" width="11.42578125" style="1" customWidth="1"/>
    <col min="16134" max="16134" width="8.85546875" style="1"/>
    <col min="16135" max="16135" width="10.5703125" style="1" bestFit="1" customWidth="1"/>
    <col min="16136" max="16384" width="8.85546875" style="1"/>
  </cols>
  <sheetData>
    <row r="1" spans="1:7" ht="15">
      <c r="A1" s="9" t="s">
        <v>35</v>
      </c>
      <c r="B1" s="21" t="s">
        <v>36</v>
      </c>
    </row>
    <row r="3" spans="1:7" ht="15">
      <c r="A3" s="21" t="s">
        <v>158</v>
      </c>
      <c r="B3" s="21" t="s">
        <v>370</v>
      </c>
    </row>
    <row r="4" spans="1:7" ht="125.25" customHeight="1">
      <c r="A4" s="21"/>
      <c r="B4" s="209" t="s">
        <v>376</v>
      </c>
      <c r="C4" s="209"/>
      <c r="D4" s="209"/>
      <c r="E4" s="209"/>
    </row>
    <row r="5" spans="1:7">
      <c r="G5" s="5"/>
    </row>
    <row r="6" spans="1:7" ht="285">
      <c r="A6" s="23" t="s">
        <v>371</v>
      </c>
      <c r="B6" s="10" t="s">
        <v>377</v>
      </c>
    </row>
    <row r="7" spans="1:7">
      <c r="B7" s="11" t="s">
        <v>83</v>
      </c>
      <c r="C7" s="8">
        <v>2</v>
      </c>
      <c r="E7" s="15">
        <f>D7*C7</f>
        <v>0</v>
      </c>
    </row>
    <row r="8" spans="1:7">
      <c r="D8" s="15" t="s">
        <v>416</v>
      </c>
    </row>
    <row r="9" spans="1:7" ht="168" customHeight="1">
      <c r="A9" s="23" t="s">
        <v>372</v>
      </c>
      <c r="B9" s="10" t="s">
        <v>378</v>
      </c>
      <c r="E9" s="15">
        <f t="shared" ref="E9:E19" si="0">D9*C9</f>
        <v>0</v>
      </c>
    </row>
    <row r="10" spans="1:7">
      <c r="B10" s="11" t="s">
        <v>83</v>
      </c>
      <c r="C10" s="8">
        <v>2</v>
      </c>
      <c r="E10" s="15">
        <f t="shared" si="0"/>
        <v>0</v>
      </c>
    </row>
    <row r="11" spans="1:7">
      <c r="E11" s="15">
        <f t="shared" si="0"/>
        <v>0</v>
      </c>
    </row>
    <row r="12" spans="1:7" ht="384.75">
      <c r="A12" s="23" t="s">
        <v>373</v>
      </c>
      <c r="B12" s="10" t="s">
        <v>379</v>
      </c>
      <c r="E12" s="15">
        <f t="shared" si="0"/>
        <v>0</v>
      </c>
    </row>
    <row r="13" spans="1:7">
      <c r="B13" s="11" t="s">
        <v>83</v>
      </c>
      <c r="C13" s="8">
        <v>3</v>
      </c>
      <c r="D13" s="37"/>
      <c r="E13" s="15">
        <f>D13*C13</f>
        <v>0</v>
      </c>
    </row>
    <row r="14" spans="1:7">
      <c r="E14" s="15">
        <f t="shared" si="0"/>
        <v>0</v>
      </c>
    </row>
    <row r="15" spans="1:7" ht="409.5">
      <c r="A15" s="23" t="s">
        <v>374</v>
      </c>
      <c r="B15" s="10" t="s">
        <v>380</v>
      </c>
      <c r="E15" s="15">
        <f t="shared" si="0"/>
        <v>0</v>
      </c>
    </row>
    <row r="16" spans="1:7">
      <c r="B16" s="11" t="s">
        <v>83</v>
      </c>
      <c r="C16" s="8">
        <v>2</v>
      </c>
      <c r="E16" s="15">
        <f t="shared" si="0"/>
        <v>0</v>
      </c>
    </row>
    <row r="17" spans="1:5">
      <c r="E17" s="15">
        <f t="shared" si="0"/>
        <v>0</v>
      </c>
    </row>
    <row r="18" spans="1:5" ht="231.95" customHeight="1">
      <c r="A18" s="23" t="s">
        <v>375</v>
      </c>
      <c r="B18" s="10" t="s">
        <v>381</v>
      </c>
      <c r="E18" s="15">
        <f t="shared" si="0"/>
        <v>0</v>
      </c>
    </row>
    <row r="19" spans="1:5" ht="85.5">
      <c r="B19" s="10" t="s">
        <v>382</v>
      </c>
      <c r="E19" s="15">
        <f t="shared" si="0"/>
        <v>0</v>
      </c>
    </row>
    <row r="20" spans="1:5">
      <c r="B20" s="11" t="s">
        <v>83</v>
      </c>
      <c r="C20" s="8">
        <v>1</v>
      </c>
      <c r="E20" s="15">
        <f>D20*C20</f>
        <v>0</v>
      </c>
    </row>
    <row r="21" spans="1:5">
      <c r="A21" s="112"/>
      <c r="B21" s="122"/>
      <c r="C21" s="39"/>
      <c r="D21" s="16"/>
      <c r="E21" s="16"/>
    </row>
    <row r="22" spans="1:5">
      <c r="A22" s="55" t="s">
        <v>438</v>
      </c>
      <c r="B22" s="111"/>
      <c r="E22" s="54">
        <f>SUM(E7:E21)</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A1:E36"/>
  <sheetViews>
    <sheetView showZeros="0" zoomScale="125" zoomScaleNormal="125" zoomScaleSheetLayoutView="90" zoomScalePageLayoutView="125" workbookViewId="0">
      <selection activeCell="D28" sqref="D28"/>
    </sheetView>
  </sheetViews>
  <sheetFormatPr defaultColWidth="8.85546875" defaultRowHeight="14.25"/>
  <cols>
    <col min="1" max="1" width="6.140625" style="23" customWidth="1"/>
    <col min="2" max="2" width="49.42578125" style="13" customWidth="1"/>
    <col min="3" max="3" width="8" style="8" customWidth="1"/>
    <col min="4" max="4" width="11.42578125" style="15" customWidth="1"/>
    <col min="5" max="5" width="12" style="15" customWidth="1"/>
    <col min="6" max="6" width="8.85546875" style="1"/>
    <col min="7" max="7" width="10.5703125" style="1" bestFit="1" customWidth="1"/>
    <col min="8" max="256" width="8.85546875" style="1"/>
    <col min="257" max="257" width="6.140625" style="1" customWidth="1"/>
    <col min="258" max="258" width="57.42578125" style="1" customWidth="1"/>
    <col min="259" max="259" width="3.42578125" style="1" customWidth="1"/>
    <col min="260" max="260" width="9.5703125" style="1" customWidth="1"/>
    <col min="261" max="261" width="11.42578125" style="1" customWidth="1"/>
    <col min="262" max="262" width="8.85546875" style="1"/>
    <col min="263" max="263" width="10.5703125" style="1" bestFit="1" customWidth="1"/>
    <col min="264" max="512" width="8.85546875" style="1"/>
    <col min="513" max="513" width="6.140625" style="1" customWidth="1"/>
    <col min="514" max="514" width="57.42578125" style="1" customWidth="1"/>
    <col min="515" max="515" width="3.42578125" style="1" customWidth="1"/>
    <col min="516" max="516" width="9.5703125" style="1" customWidth="1"/>
    <col min="517" max="517" width="11.42578125" style="1" customWidth="1"/>
    <col min="518" max="518" width="8.85546875" style="1"/>
    <col min="519" max="519" width="10.5703125" style="1" bestFit="1" customWidth="1"/>
    <col min="520" max="768" width="8.85546875" style="1"/>
    <col min="769" max="769" width="6.140625" style="1" customWidth="1"/>
    <col min="770" max="770" width="57.42578125" style="1" customWidth="1"/>
    <col min="771" max="771" width="3.42578125" style="1" customWidth="1"/>
    <col min="772" max="772" width="9.5703125" style="1" customWidth="1"/>
    <col min="773" max="773" width="11.42578125" style="1" customWidth="1"/>
    <col min="774" max="774" width="8.85546875" style="1"/>
    <col min="775" max="775" width="10.5703125" style="1" bestFit="1" customWidth="1"/>
    <col min="776" max="1024" width="8.85546875" style="1"/>
    <col min="1025" max="1025" width="6.140625" style="1" customWidth="1"/>
    <col min="1026" max="1026" width="57.42578125" style="1" customWidth="1"/>
    <col min="1027" max="1027" width="3.42578125" style="1" customWidth="1"/>
    <col min="1028" max="1028" width="9.5703125" style="1" customWidth="1"/>
    <col min="1029" max="1029" width="11.42578125" style="1" customWidth="1"/>
    <col min="1030" max="1030" width="8.85546875" style="1"/>
    <col min="1031" max="1031" width="10.5703125" style="1" bestFit="1" customWidth="1"/>
    <col min="1032" max="1280" width="8.85546875" style="1"/>
    <col min="1281" max="1281" width="6.140625" style="1" customWidth="1"/>
    <col min="1282" max="1282" width="57.42578125" style="1" customWidth="1"/>
    <col min="1283" max="1283" width="3.42578125" style="1" customWidth="1"/>
    <col min="1284" max="1284" width="9.5703125" style="1" customWidth="1"/>
    <col min="1285" max="1285" width="11.42578125" style="1" customWidth="1"/>
    <col min="1286" max="1286" width="8.85546875" style="1"/>
    <col min="1287" max="1287" width="10.5703125" style="1" bestFit="1" customWidth="1"/>
    <col min="1288" max="1536" width="8.85546875" style="1"/>
    <col min="1537" max="1537" width="6.140625" style="1" customWidth="1"/>
    <col min="1538" max="1538" width="57.42578125" style="1" customWidth="1"/>
    <col min="1539" max="1539" width="3.42578125" style="1" customWidth="1"/>
    <col min="1540" max="1540" width="9.5703125" style="1" customWidth="1"/>
    <col min="1541" max="1541" width="11.42578125" style="1" customWidth="1"/>
    <col min="1542" max="1542" width="8.85546875" style="1"/>
    <col min="1543" max="1543" width="10.5703125" style="1" bestFit="1" customWidth="1"/>
    <col min="1544" max="1792" width="8.85546875" style="1"/>
    <col min="1793" max="1793" width="6.140625" style="1" customWidth="1"/>
    <col min="1794" max="1794" width="57.42578125" style="1" customWidth="1"/>
    <col min="1795" max="1795" width="3.42578125" style="1" customWidth="1"/>
    <col min="1796" max="1796" width="9.5703125" style="1" customWidth="1"/>
    <col min="1797" max="1797" width="11.42578125" style="1" customWidth="1"/>
    <col min="1798" max="1798" width="8.85546875" style="1"/>
    <col min="1799" max="1799" width="10.5703125" style="1" bestFit="1" customWidth="1"/>
    <col min="1800" max="2048" width="8.85546875" style="1"/>
    <col min="2049" max="2049" width="6.140625" style="1" customWidth="1"/>
    <col min="2050" max="2050" width="57.42578125" style="1" customWidth="1"/>
    <col min="2051" max="2051" width="3.42578125" style="1" customWidth="1"/>
    <col min="2052" max="2052" width="9.5703125" style="1" customWidth="1"/>
    <col min="2053" max="2053" width="11.42578125" style="1" customWidth="1"/>
    <col min="2054" max="2054" width="8.85546875" style="1"/>
    <col min="2055" max="2055" width="10.5703125" style="1" bestFit="1" customWidth="1"/>
    <col min="2056" max="2304" width="8.85546875" style="1"/>
    <col min="2305" max="2305" width="6.140625" style="1" customWidth="1"/>
    <col min="2306" max="2306" width="57.42578125" style="1" customWidth="1"/>
    <col min="2307" max="2307" width="3.42578125" style="1" customWidth="1"/>
    <col min="2308" max="2308" width="9.5703125" style="1" customWidth="1"/>
    <col min="2309" max="2309" width="11.42578125" style="1" customWidth="1"/>
    <col min="2310" max="2310" width="8.85546875" style="1"/>
    <col min="2311" max="2311" width="10.5703125" style="1" bestFit="1" customWidth="1"/>
    <col min="2312" max="2560" width="8.85546875" style="1"/>
    <col min="2561" max="2561" width="6.140625" style="1" customWidth="1"/>
    <col min="2562" max="2562" width="57.42578125" style="1" customWidth="1"/>
    <col min="2563" max="2563" width="3.42578125" style="1" customWidth="1"/>
    <col min="2564" max="2564" width="9.5703125" style="1" customWidth="1"/>
    <col min="2565" max="2565" width="11.42578125" style="1" customWidth="1"/>
    <col min="2566" max="2566" width="8.85546875" style="1"/>
    <col min="2567" max="2567" width="10.5703125" style="1" bestFit="1" customWidth="1"/>
    <col min="2568" max="2816" width="8.85546875" style="1"/>
    <col min="2817" max="2817" width="6.140625" style="1" customWidth="1"/>
    <col min="2818" max="2818" width="57.42578125" style="1" customWidth="1"/>
    <col min="2819" max="2819" width="3.42578125" style="1" customWidth="1"/>
    <col min="2820" max="2820" width="9.5703125" style="1" customWidth="1"/>
    <col min="2821" max="2821" width="11.42578125" style="1" customWidth="1"/>
    <col min="2822" max="2822" width="8.85546875" style="1"/>
    <col min="2823" max="2823" width="10.5703125" style="1" bestFit="1" customWidth="1"/>
    <col min="2824" max="3072" width="8.85546875" style="1"/>
    <col min="3073" max="3073" width="6.140625" style="1" customWidth="1"/>
    <col min="3074" max="3074" width="57.42578125" style="1" customWidth="1"/>
    <col min="3075" max="3075" width="3.42578125" style="1" customWidth="1"/>
    <col min="3076" max="3076" width="9.5703125" style="1" customWidth="1"/>
    <col min="3077" max="3077" width="11.42578125" style="1" customWidth="1"/>
    <col min="3078" max="3078" width="8.85546875" style="1"/>
    <col min="3079" max="3079" width="10.5703125" style="1" bestFit="1" customWidth="1"/>
    <col min="3080" max="3328" width="8.85546875" style="1"/>
    <col min="3329" max="3329" width="6.140625" style="1" customWidth="1"/>
    <col min="3330" max="3330" width="57.42578125" style="1" customWidth="1"/>
    <col min="3331" max="3331" width="3.42578125" style="1" customWidth="1"/>
    <col min="3332" max="3332" width="9.5703125" style="1" customWidth="1"/>
    <col min="3333" max="3333" width="11.42578125" style="1" customWidth="1"/>
    <col min="3334" max="3334" width="8.85546875" style="1"/>
    <col min="3335" max="3335" width="10.5703125" style="1" bestFit="1" customWidth="1"/>
    <col min="3336" max="3584" width="8.85546875" style="1"/>
    <col min="3585" max="3585" width="6.140625" style="1" customWidth="1"/>
    <col min="3586" max="3586" width="57.42578125" style="1" customWidth="1"/>
    <col min="3587" max="3587" width="3.42578125" style="1" customWidth="1"/>
    <col min="3588" max="3588" width="9.5703125" style="1" customWidth="1"/>
    <col min="3589" max="3589" width="11.42578125" style="1" customWidth="1"/>
    <col min="3590" max="3590" width="8.85546875" style="1"/>
    <col min="3591" max="3591" width="10.5703125" style="1" bestFit="1" customWidth="1"/>
    <col min="3592" max="3840" width="8.85546875" style="1"/>
    <col min="3841" max="3841" width="6.140625" style="1" customWidth="1"/>
    <col min="3842" max="3842" width="57.42578125" style="1" customWidth="1"/>
    <col min="3843" max="3843" width="3.42578125" style="1" customWidth="1"/>
    <col min="3844" max="3844" width="9.5703125" style="1" customWidth="1"/>
    <col min="3845" max="3845" width="11.42578125" style="1" customWidth="1"/>
    <col min="3846" max="3846" width="8.85546875" style="1"/>
    <col min="3847" max="3847" width="10.5703125" style="1" bestFit="1" customWidth="1"/>
    <col min="3848" max="4096" width="8.85546875" style="1"/>
    <col min="4097" max="4097" width="6.140625" style="1" customWidth="1"/>
    <col min="4098" max="4098" width="57.42578125" style="1" customWidth="1"/>
    <col min="4099" max="4099" width="3.42578125" style="1" customWidth="1"/>
    <col min="4100" max="4100" width="9.5703125" style="1" customWidth="1"/>
    <col min="4101" max="4101" width="11.42578125" style="1" customWidth="1"/>
    <col min="4102" max="4102" width="8.85546875" style="1"/>
    <col min="4103" max="4103" width="10.5703125" style="1" bestFit="1" customWidth="1"/>
    <col min="4104" max="4352" width="8.85546875" style="1"/>
    <col min="4353" max="4353" width="6.140625" style="1" customWidth="1"/>
    <col min="4354" max="4354" width="57.42578125" style="1" customWidth="1"/>
    <col min="4355" max="4355" width="3.42578125" style="1" customWidth="1"/>
    <col min="4356" max="4356" width="9.5703125" style="1" customWidth="1"/>
    <col min="4357" max="4357" width="11.42578125" style="1" customWidth="1"/>
    <col min="4358" max="4358" width="8.85546875" style="1"/>
    <col min="4359" max="4359" width="10.5703125" style="1" bestFit="1" customWidth="1"/>
    <col min="4360" max="4608" width="8.85546875" style="1"/>
    <col min="4609" max="4609" width="6.140625" style="1" customWidth="1"/>
    <col min="4610" max="4610" width="57.42578125" style="1" customWidth="1"/>
    <col min="4611" max="4611" width="3.42578125" style="1" customWidth="1"/>
    <col min="4612" max="4612" width="9.5703125" style="1" customWidth="1"/>
    <col min="4613" max="4613" width="11.42578125" style="1" customWidth="1"/>
    <col min="4614" max="4614" width="8.85546875" style="1"/>
    <col min="4615" max="4615" width="10.5703125" style="1" bestFit="1" customWidth="1"/>
    <col min="4616" max="4864" width="8.85546875" style="1"/>
    <col min="4865" max="4865" width="6.140625" style="1" customWidth="1"/>
    <col min="4866" max="4866" width="57.42578125" style="1" customWidth="1"/>
    <col min="4867" max="4867" width="3.42578125" style="1" customWidth="1"/>
    <col min="4868" max="4868" width="9.5703125" style="1" customWidth="1"/>
    <col min="4869" max="4869" width="11.42578125" style="1" customWidth="1"/>
    <col min="4870" max="4870" width="8.85546875" style="1"/>
    <col min="4871" max="4871" width="10.5703125" style="1" bestFit="1" customWidth="1"/>
    <col min="4872" max="5120" width="8.85546875" style="1"/>
    <col min="5121" max="5121" width="6.140625" style="1" customWidth="1"/>
    <col min="5122" max="5122" width="57.42578125" style="1" customWidth="1"/>
    <col min="5123" max="5123" width="3.42578125" style="1" customWidth="1"/>
    <col min="5124" max="5124" width="9.5703125" style="1" customWidth="1"/>
    <col min="5125" max="5125" width="11.42578125" style="1" customWidth="1"/>
    <col min="5126" max="5126" width="8.85546875" style="1"/>
    <col min="5127" max="5127" width="10.5703125" style="1" bestFit="1" customWidth="1"/>
    <col min="5128" max="5376" width="8.85546875" style="1"/>
    <col min="5377" max="5377" width="6.140625" style="1" customWidth="1"/>
    <col min="5378" max="5378" width="57.42578125" style="1" customWidth="1"/>
    <col min="5379" max="5379" width="3.42578125" style="1" customWidth="1"/>
    <col min="5380" max="5380" width="9.5703125" style="1" customWidth="1"/>
    <col min="5381" max="5381" width="11.42578125" style="1" customWidth="1"/>
    <col min="5382" max="5382" width="8.85546875" style="1"/>
    <col min="5383" max="5383" width="10.5703125" style="1" bestFit="1" customWidth="1"/>
    <col min="5384" max="5632" width="8.85546875" style="1"/>
    <col min="5633" max="5633" width="6.140625" style="1" customWidth="1"/>
    <col min="5634" max="5634" width="57.42578125" style="1" customWidth="1"/>
    <col min="5635" max="5635" width="3.42578125" style="1" customWidth="1"/>
    <col min="5636" max="5636" width="9.5703125" style="1" customWidth="1"/>
    <col min="5637" max="5637" width="11.42578125" style="1" customWidth="1"/>
    <col min="5638" max="5638" width="8.85546875" style="1"/>
    <col min="5639" max="5639" width="10.5703125" style="1" bestFit="1" customWidth="1"/>
    <col min="5640" max="5888" width="8.85546875" style="1"/>
    <col min="5889" max="5889" width="6.140625" style="1" customWidth="1"/>
    <col min="5890" max="5890" width="57.42578125" style="1" customWidth="1"/>
    <col min="5891" max="5891" width="3.42578125" style="1" customWidth="1"/>
    <col min="5892" max="5892" width="9.5703125" style="1" customWidth="1"/>
    <col min="5893" max="5893" width="11.42578125" style="1" customWidth="1"/>
    <col min="5894" max="5894" width="8.85546875" style="1"/>
    <col min="5895" max="5895" width="10.5703125" style="1" bestFit="1" customWidth="1"/>
    <col min="5896" max="6144" width="8.85546875" style="1"/>
    <col min="6145" max="6145" width="6.140625" style="1" customWidth="1"/>
    <col min="6146" max="6146" width="57.42578125" style="1" customWidth="1"/>
    <col min="6147" max="6147" width="3.42578125" style="1" customWidth="1"/>
    <col min="6148" max="6148" width="9.5703125" style="1" customWidth="1"/>
    <col min="6149" max="6149" width="11.42578125" style="1" customWidth="1"/>
    <col min="6150" max="6150" width="8.85546875" style="1"/>
    <col min="6151" max="6151" width="10.5703125" style="1" bestFit="1" customWidth="1"/>
    <col min="6152" max="6400" width="8.85546875" style="1"/>
    <col min="6401" max="6401" width="6.140625" style="1" customWidth="1"/>
    <col min="6402" max="6402" width="57.42578125" style="1" customWidth="1"/>
    <col min="6403" max="6403" width="3.42578125" style="1" customWidth="1"/>
    <col min="6404" max="6404" width="9.5703125" style="1" customWidth="1"/>
    <col min="6405" max="6405" width="11.42578125" style="1" customWidth="1"/>
    <col min="6406" max="6406" width="8.85546875" style="1"/>
    <col min="6407" max="6407" width="10.5703125" style="1" bestFit="1" customWidth="1"/>
    <col min="6408" max="6656" width="8.85546875" style="1"/>
    <col min="6657" max="6657" width="6.140625" style="1" customWidth="1"/>
    <col min="6658" max="6658" width="57.42578125" style="1" customWidth="1"/>
    <col min="6659" max="6659" width="3.42578125" style="1" customWidth="1"/>
    <col min="6660" max="6660" width="9.5703125" style="1" customWidth="1"/>
    <col min="6661" max="6661" width="11.42578125" style="1" customWidth="1"/>
    <col min="6662" max="6662" width="8.85546875" style="1"/>
    <col min="6663" max="6663" width="10.5703125" style="1" bestFit="1" customWidth="1"/>
    <col min="6664" max="6912" width="8.85546875" style="1"/>
    <col min="6913" max="6913" width="6.140625" style="1" customWidth="1"/>
    <col min="6914" max="6914" width="57.42578125" style="1" customWidth="1"/>
    <col min="6915" max="6915" width="3.42578125" style="1" customWidth="1"/>
    <col min="6916" max="6916" width="9.5703125" style="1" customWidth="1"/>
    <col min="6917" max="6917" width="11.42578125" style="1" customWidth="1"/>
    <col min="6918" max="6918" width="8.85546875" style="1"/>
    <col min="6919" max="6919" width="10.5703125" style="1" bestFit="1" customWidth="1"/>
    <col min="6920" max="7168" width="8.85546875" style="1"/>
    <col min="7169" max="7169" width="6.140625" style="1" customWidth="1"/>
    <col min="7170" max="7170" width="57.42578125" style="1" customWidth="1"/>
    <col min="7171" max="7171" width="3.42578125" style="1" customWidth="1"/>
    <col min="7172" max="7172" width="9.5703125" style="1" customWidth="1"/>
    <col min="7173" max="7173" width="11.42578125" style="1" customWidth="1"/>
    <col min="7174" max="7174" width="8.85546875" style="1"/>
    <col min="7175" max="7175" width="10.5703125" style="1" bestFit="1" customWidth="1"/>
    <col min="7176" max="7424" width="8.85546875" style="1"/>
    <col min="7425" max="7425" width="6.140625" style="1" customWidth="1"/>
    <col min="7426" max="7426" width="57.42578125" style="1" customWidth="1"/>
    <col min="7427" max="7427" width="3.42578125" style="1" customWidth="1"/>
    <col min="7428" max="7428" width="9.5703125" style="1" customWidth="1"/>
    <col min="7429" max="7429" width="11.42578125" style="1" customWidth="1"/>
    <col min="7430" max="7430" width="8.85546875" style="1"/>
    <col min="7431" max="7431" width="10.5703125" style="1" bestFit="1" customWidth="1"/>
    <col min="7432" max="7680" width="8.85546875" style="1"/>
    <col min="7681" max="7681" width="6.140625" style="1" customWidth="1"/>
    <col min="7682" max="7682" width="57.42578125" style="1" customWidth="1"/>
    <col min="7683" max="7683" width="3.42578125" style="1" customWidth="1"/>
    <col min="7684" max="7684" width="9.5703125" style="1" customWidth="1"/>
    <col min="7685" max="7685" width="11.42578125" style="1" customWidth="1"/>
    <col min="7686" max="7686" width="8.85546875" style="1"/>
    <col min="7687" max="7687" width="10.5703125" style="1" bestFit="1" customWidth="1"/>
    <col min="7688" max="7936" width="8.85546875" style="1"/>
    <col min="7937" max="7937" width="6.140625" style="1" customWidth="1"/>
    <col min="7938" max="7938" width="57.42578125" style="1" customWidth="1"/>
    <col min="7939" max="7939" width="3.42578125" style="1" customWidth="1"/>
    <col min="7940" max="7940" width="9.5703125" style="1" customWidth="1"/>
    <col min="7941" max="7941" width="11.42578125" style="1" customWidth="1"/>
    <col min="7942" max="7942" width="8.85546875" style="1"/>
    <col min="7943" max="7943" width="10.5703125" style="1" bestFit="1" customWidth="1"/>
    <col min="7944" max="8192" width="8.85546875" style="1"/>
    <col min="8193" max="8193" width="6.140625" style="1" customWidth="1"/>
    <col min="8194" max="8194" width="57.42578125" style="1" customWidth="1"/>
    <col min="8195" max="8195" width="3.42578125" style="1" customWidth="1"/>
    <col min="8196" max="8196" width="9.5703125" style="1" customWidth="1"/>
    <col min="8197" max="8197" width="11.42578125" style="1" customWidth="1"/>
    <col min="8198" max="8198" width="8.85546875" style="1"/>
    <col min="8199" max="8199" width="10.5703125" style="1" bestFit="1" customWidth="1"/>
    <col min="8200" max="8448" width="8.85546875" style="1"/>
    <col min="8449" max="8449" width="6.140625" style="1" customWidth="1"/>
    <col min="8450" max="8450" width="57.42578125" style="1" customWidth="1"/>
    <col min="8451" max="8451" width="3.42578125" style="1" customWidth="1"/>
    <col min="8452" max="8452" width="9.5703125" style="1" customWidth="1"/>
    <col min="8453" max="8453" width="11.42578125" style="1" customWidth="1"/>
    <col min="8454" max="8454" width="8.85546875" style="1"/>
    <col min="8455" max="8455" width="10.5703125" style="1" bestFit="1" customWidth="1"/>
    <col min="8456" max="8704" width="8.85546875" style="1"/>
    <col min="8705" max="8705" width="6.140625" style="1" customWidth="1"/>
    <col min="8706" max="8706" width="57.42578125" style="1" customWidth="1"/>
    <col min="8707" max="8707" width="3.42578125" style="1" customWidth="1"/>
    <col min="8708" max="8708" width="9.5703125" style="1" customWidth="1"/>
    <col min="8709" max="8709" width="11.42578125" style="1" customWidth="1"/>
    <col min="8710" max="8710" width="8.85546875" style="1"/>
    <col min="8711" max="8711" width="10.5703125" style="1" bestFit="1" customWidth="1"/>
    <col min="8712" max="8960" width="8.85546875" style="1"/>
    <col min="8961" max="8961" width="6.140625" style="1" customWidth="1"/>
    <col min="8962" max="8962" width="57.42578125" style="1" customWidth="1"/>
    <col min="8963" max="8963" width="3.42578125" style="1" customWidth="1"/>
    <col min="8964" max="8964" width="9.5703125" style="1" customWidth="1"/>
    <col min="8965" max="8965" width="11.42578125" style="1" customWidth="1"/>
    <col min="8966" max="8966" width="8.85546875" style="1"/>
    <col min="8967" max="8967" width="10.5703125" style="1" bestFit="1" customWidth="1"/>
    <col min="8968" max="9216" width="8.85546875" style="1"/>
    <col min="9217" max="9217" width="6.140625" style="1" customWidth="1"/>
    <col min="9218" max="9218" width="57.42578125" style="1" customWidth="1"/>
    <col min="9219" max="9219" width="3.42578125" style="1" customWidth="1"/>
    <col min="9220" max="9220" width="9.5703125" style="1" customWidth="1"/>
    <col min="9221" max="9221" width="11.42578125" style="1" customWidth="1"/>
    <col min="9222" max="9222" width="8.85546875" style="1"/>
    <col min="9223" max="9223" width="10.5703125" style="1" bestFit="1" customWidth="1"/>
    <col min="9224" max="9472" width="8.85546875" style="1"/>
    <col min="9473" max="9473" width="6.140625" style="1" customWidth="1"/>
    <col min="9474" max="9474" width="57.42578125" style="1" customWidth="1"/>
    <col min="9475" max="9475" width="3.42578125" style="1" customWidth="1"/>
    <col min="9476" max="9476" width="9.5703125" style="1" customWidth="1"/>
    <col min="9477" max="9477" width="11.42578125" style="1" customWidth="1"/>
    <col min="9478" max="9478" width="8.85546875" style="1"/>
    <col min="9479" max="9479" width="10.5703125" style="1" bestFit="1" customWidth="1"/>
    <col min="9480" max="9728" width="8.85546875" style="1"/>
    <col min="9729" max="9729" width="6.140625" style="1" customWidth="1"/>
    <col min="9730" max="9730" width="57.42578125" style="1" customWidth="1"/>
    <col min="9731" max="9731" width="3.42578125" style="1" customWidth="1"/>
    <col min="9732" max="9732" width="9.5703125" style="1" customWidth="1"/>
    <col min="9733" max="9733" width="11.42578125" style="1" customWidth="1"/>
    <col min="9734" max="9734" width="8.85546875" style="1"/>
    <col min="9735" max="9735" width="10.5703125" style="1" bestFit="1" customWidth="1"/>
    <col min="9736" max="9984" width="8.85546875" style="1"/>
    <col min="9985" max="9985" width="6.140625" style="1" customWidth="1"/>
    <col min="9986" max="9986" width="57.42578125" style="1" customWidth="1"/>
    <col min="9987" max="9987" width="3.42578125" style="1" customWidth="1"/>
    <col min="9988" max="9988" width="9.5703125" style="1" customWidth="1"/>
    <col min="9989" max="9989" width="11.42578125" style="1" customWidth="1"/>
    <col min="9990" max="9990" width="8.85546875" style="1"/>
    <col min="9991" max="9991" width="10.5703125" style="1" bestFit="1" customWidth="1"/>
    <col min="9992" max="10240" width="8.85546875" style="1"/>
    <col min="10241" max="10241" width="6.140625" style="1" customWidth="1"/>
    <col min="10242" max="10242" width="57.42578125" style="1" customWidth="1"/>
    <col min="10243" max="10243" width="3.42578125" style="1" customWidth="1"/>
    <col min="10244" max="10244" width="9.5703125" style="1" customWidth="1"/>
    <col min="10245" max="10245" width="11.42578125" style="1" customWidth="1"/>
    <col min="10246" max="10246" width="8.85546875" style="1"/>
    <col min="10247" max="10247" width="10.5703125" style="1" bestFit="1" customWidth="1"/>
    <col min="10248" max="10496" width="8.85546875" style="1"/>
    <col min="10497" max="10497" width="6.140625" style="1" customWidth="1"/>
    <col min="10498" max="10498" width="57.42578125" style="1" customWidth="1"/>
    <col min="10499" max="10499" width="3.42578125" style="1" customWidth="1"/>
    <col min="10500" max="10500" width="9.5703125" style="1" customWidth="1"/>
    <col min="10501" max="10501" width="11.42578125" style="1" customWidth="1"/>
    <col min="10502" max="10502" width="8.85546875" style="1"/>
    <col min="10503" max="10503" width="10.5703125" style="1" bestFit="1" customWidth="1"/>
    <col min="10504" max="10752" width="8.85546875" style="1"/>
    <col min="10753" max="10753" width="6.140625" style="1" customWidth="1"/>
    <col min="10754" max="10754" width="57.42578125" style="1" customWidth="1"/>
    <col min="10755" max="10755" width="3.42578125" style="1" customWidth="1"/>
    <col min="10756" max="10756" width="9.5703125" style="1" customWidth="1"/>
    <col min="10757" max="10757" width="11.42578125" style="1" customWidth="1"/>
    <col min="10758" max="10758" width="8.85546875" style="1"/>
    <col min="10759" max="10759" width="10.5703125" style="1" bestFit="1" customWidth="1"/>
    <col min="10760" max="11008" width="8.85546875" style="1"/>
    <col min="11009" max="11009" width="6.140625" style="1" customWidth="1"/>
    <col min="11010" max="11010" width="57.42578125" style="1" customWidth="1"/>
    <col min="11011" max="11011" width="3.42578125" style="1" customWidth="1"/>
    <col min="11012" max="11012" width="9.5703125" style="1" customWidth="1"/>
    <col min="11013" max="11013" width="11.42578125" style="1" customWidth="1"/>
    <col min="11014" max="11014" width="8.85546875" style="1"/>
    <col min="11015" max="11015" width="10.5703125" style="1" bestFit="1" customWidth="1"/>
    <col min="11016" max="11264" width="8.85546875" style="1"/>
    <col min="11265" max="11265" width="6.140625" style="1" customWidth="1"/>
    <col min="11266" max="11266" width="57.42578125" style="1" customWidth="1"/>
    <col min="11267" max="11267" width="3.42578125" style="1" customWidth="1"/>
    <col min="11268" max="11268" width="9.5703125" style="1" customWidth="1"/>
    <col min="11269" max="11269" width="11.42578125" style="1" customWidth="1"/>
    <col min="11270" max="11270" width="8.85546875" style="1"/>
    <col min="11271" max="11271" width="10.5703125" style="1" bestFit="1" customWidth="1"/>
    <col min="11272" max="11520" width="8.85546875" style="1"/>
    <col min="11521" max="11521" width="6.140625" style="1" customWidth="1"/>
    <col min="11522" max="11522" width="57.42578125" style="1" customWidth="1"/>
    <col min="11523" max="11523" width="3.42578125" style="1" customWidth="1"/>
    <col min="11524" max="11524" width="9.5703125" style="1" customWidth="1"/>
    <col min="11525" max="11525" width="11.42578125" style="1" customWidth="1"/>
    <col min="11526" max="11526" width="8.85546875" style="1"/>
    <col min="11527" max="11527" width="10.5703125" style="1" bestFit="1" customWidth="1"/>
    <col min="11528" max="11776" width="8.85546875" style="1"/>
    <col min="11777" max="11777" width="6.140625" style="1" customWidth="1"/>
    <col min="11778" max="11778" width="57.42578125" style="1" customWidth="1"/>
    <col min="11779" max="11779" width="3.42578125" style="1" customWidth="1"/>
    <col min="11780" max="11780" width="9.5703125" style="1" customWidth="1"/>
    <col min="11781" max="11781" width="11.42578125" style="1" customWidth="1"/>
    <col min="11782" max="11782" width="8.85546875" style="1"/>
    <col min="11783" max="11783" width="10.5703125" style="1" bestFit="1" customWidth="1"/>
    <col min="11784" max="12032" width="8.85546875" style="1"/>
    <col min="12033" max="12033" width="6.140625" style="1" customWidth="1"/>
    <col min="12034" max="12034" width="57.42578125" style="1" customWidth="1"/>
    <col min="12035" max="12035" width="3.42578125" style="1" customWidth="1"/>
    <col min="12036" max="12036" width="9.5703125" style="1" customWidth="1"/>
    <col min="12037" max="12037" width="11.42578125" style="1" customWidth="1"/>
    <col min="12038" max="12038" width="8.85546875" style="1"/>
    <col min="12039" max="12039" width="10.5703125" style="1" bestFit="1" customWidth="1"/>
    <col min="12040" max="12288" width="8.85546875" style="1"/>
    <col min="12289" max="12289" width="6.140625" style="1" customWidth="1"/>
    <col min="12290" max="12290" width="57.42578125" style="1" customWidth="1"/>
    <col min="12291" max="12291" width="3.42578125" style="1" customWidth="1"/>
    <col min="12292" max="12292" width="9.5703125" style="1" customWidth="1"/>
    <col min="12293" max="12293" width="11.42578125" style="1" customWidth="1"/>
    <col min="12294" max="12294" width="8.85546875" style="1"/>
    <col min="12295" max="12295" width="10.5703125" style="1" bestFit="1" customWidth="1"/>
    <col min="12296" max="12544" width="8.85546875" style="1"/>
    <col min="12545" max="12545" width="6.140625" style="1" customWidth="1"/>
    <col min="12546" max="12546" width="57.42578125" style="1" customWidth="1"/>
    <col min="12547" max="12547" width="3.42578125" style="1" customWidth="1"/>
    <col min="12548" max="12548" width="9.5703125" style="1" customWidth="1"/>
    <col min="12549" max="12549" width="11.42578125" style="1" customWidth="1"/>
    <col min="12550" max="12550" width="8.85546875" style="1"/>
    <col min="12551" max="12551" width="10.5703125" style="1" bestFit="1" customWidth="1"/>
    <col min="12552" max="12800" width="8.85546875" style="1"/>
    <col min="12801" max="12801" width="6.140625" style="1" customWidth="1"/>
    <col min="12802" max="12802" width="57.42578125" style="1" customWidth="1"/>
    <col min="12803" max="12803" width="3.42578125" style="1" customWidth="1"/>
    <col min="12804" max="12804" width="9.5703125" style="1" customWidth="1"/>
    <col min="12805" max="12805" width="11.42578125" style="1" customWidth="1"/>
    <col min="12806" max="12806" width="8.85546875" style="1"/>
    <col min="12807" max="12807" width="10.5703125" style="1" bestFit="1" customWidth="1"/>
    <col min="12808" max="13056" width="8.85546875" style="1"/>
    <col min="13057" max="13057" width="6.140625" style="1" customWidth="1"/>
    <col min="13058" max="13058" width="57.42578125" style="1" customWidth="1"/>
    <col min="13059" max="13059" width="3.42578125" style="1" customWidth="1"/>
    <col min="13060" max="13060" width="9.5703125" style="1" customWidth="1"/>
    <col min="13061" max="13061" width="11.42578125" style="1" customWidth="1"/>
    <col min="13062" max="13062" width="8.85546875" style="1"/>
    <col min="13063" max="13063" width="10.5703125" style="1" bestFit="1" customWidth="1"/>
    <col min="13064" max="13312" width="8.85546875" style="1"/>
    <col min="13313" max="13313" width="6.140625" style="1" customWidth="1"/>
    <col min="13314" max="13314" width="57.42578125" style="1" customWidth="1"/>
    <col min="13315" max="13315" width="3.42578125" style="1" customWidth="1"/>
    <col min="13316" max="13316" width="9.5703125" style="1" customWidth="1"/>
    <col min="13317" max="13317" width="11.42578125" style="1" customWidth="1"/>
    <col min="13318" max="13318" width="8.85546875" style="1"/>
    <col min="13319" max="13319" width="10.5703125" style="1" bestFit="1" customWidth="1"/>
    <col min="13320" max="13568" width="8.85546875" style="1"/>
    <col min="13569" max="13569" width="6.140625" style="1" customWidth="1"/>
    <col min="13570" max="13570" width="57.42578125" style="1" customWidth="1"/>
    <col min="13571" max="13571" width="3.42578125" style="1" customWidth="1"/>
    <col min="13572" max="13572" width="9.5703125" style="1" customWidth="1"/>
    <col min="13573" max="13573" width="11.42578125" style="1" customWidth="1"/>
    <col min="13574" max="13574" width="8.85546875" style="1"/>
    <col min="13575" max="13575" width="10.5703125" style="1" bestFit="1" customWidth="1"/>
    <col min="13576" max="13824" width="8.85546875" style="1"/>
    <col min="13825" max="13825" width="6.140625" style="1" customWidth="1"/>
    <col min="13826" max="13826" width="57.42578125" style="1" customWidth="1"/>
    <col min="13827" max="13827" width="3.42578125" style="1" customWidth="1"/>
    <col min="13828" max="13828" width="9.5703125" style="1" customWidth="1"/>
    <col min="13829" max="13829" width="11.42578125" style="1" customWidth="1"/>
    <col min="13830" max="13830" width="8.85546875" style="1"/>
    <col min="13831" max="13831" width="10.5703125" style="1" bestFit="1" customWidth="1"/>
    <col min="13832" max="14080" width="8.85546875" style="1"/>
    <col min="14081" max="14081" width="6.140625" style="1" customWidth="1"/>
    <col min="14082" max="14082" width="57.42578125" style="1" customWidth="1"/>
    <col min="14083" max="14083" width="3.42578125" style="1" customWidth="1"/>
    <col min="14084" max="14084" width="9.5703125" style="1" customWidth="1"/>
    <col min="14085" max="14085" width="11.42578125" style="1" customWidth="1"/>
    <col min="14086" max="14086" width="8.85546875" style="1"/>
    <col min="14087" max="14087" width="10.5703125" style="1" bestFit="1" customWidth="1"/>
    <col min="14088" max="14336" width="8.85546875" style="1"/>
    <col min="14337" max="14337" width="6.140625" style="1" customWidth="1"/>
    <col min="14338" max="14338" width="57.42578125" style="1" customWidth="1"/>
    <col min="14339" max="14339" width="3.42578125" style="1" customWidth="1"/>
    <col min="14340" max="14340" width="9.5703125" style="1" customWidth="1"/>
    <col min="14341" max="14341" width="11.42578125" style="1" customWidth="1"/>
    <col min="14342" max="14342" width="8.85546875" style="1"/>
    <col min="14343" max="14343" width="10.5703125" style="1" bestFit="1" customWidth="1"/>
    <col min="14344" max="14592" width="8.85546875" style="1"/>
    <col min="14593" max="14593" width="6.140625" style="1" customWidth="1"/>
    <col min="14594" max="14594" width="57.42578125" style="1" customWidth="1"/>
    <col min="14595" max="14595" width="3.42578125" style="1" customWidth="1"/>
    <col min="14596" max="14596" width="9.5703125" style="1" customWidth="1"/>
    <col min="14597" max="14597" width="11.42578125" style="1" customWidth="1"/>
    <col min="14598" max="14598" width="8.85546875" style="1"/>
    <col min="14599" max="14599" width="10.5703125" style="1" bestFit="1" customWidth="1"/>
    <col min="14600" max="14848" width="8.85546875" style="1"/>
    <col min="14849" max="14849" width="6.140625" style="1" customWidth="1"/>
    <col min="14850" max="14850" width="57.42578125" style="1" customWidth="1"/>
    <col min="14851" max="14851" width="3.42578125" style="1" customWidth="1"/>
    <col min="14852" max="14852" width="9.5703125" style="1" customWidth="1"/>
    <col min="14853" max="14853" width="11.42578125" style="1" customWidth="1"/>
    <col min="14854" max="14854" width="8.85546875" style="1"/>
    <col min="14855" max="14855" width="10.5703125" style="1" bestFit="1" customWidth="1"/>
    <col min="14856" max="15104" width="8.85546875" style="1"/>
    <col min="15105" max="15105" width="6.140625" style="1" customWidth="1"/>
    <col min="15106" max="15106" width="57.42578125" style="1" customWidth="1"/>
    <col min="15107" max="15107" width="3.42578125" style="1" customWidth="1"/>
    <col min="15108" max="15108" width="9.5703125" style="1" customWidth="1"/>
    <col min="15109" max="15109" width="11.42578125" style="1" customWidth="1"/>
    <col min="15110" max="15110" width="8.85546875" style="1"/>
    <col min="15111" max="15111" width="10.5703125" style="1" bestFit="1" customWidth="1"/>
    <col min="15112" max="15360" width="8.85546875" style="1"/>
    <col min="15361" max="15361" width="6.140625" style="1" customWidth="1"/>
    <col min="15362" max="15362" width="57.42578125" style="1" customWidth="1"/>
    <col min="15363" max="15363" width="3.42578125" style="1" customWidth="1"/>
    <col min="15364" max="15364" width="9.5703125" style="1" customWidth="1"/>
    <col min="15365" max="15365" width="11.42578125" style="1" customWidth="1"/>
    <col min="15366" max="15366" width="8.85546875" style="1"/>
    <col min="15367" max="15367" width="10.5703125" style="1" bestFit="1" customWidth="1"/>
    <col min="15368" max="15616" width="8.85546875" style="1"/>
    <col min="15617" max="15617" width="6.140625" style="1" customWidth="1"/>
    <col min="15618" max="15618" width="57.42578125" style="1" customWidth="1"/>
    <col min="15619" max="15619" width="3.42578125" style="1" customWidth="1"/>
    <col min="15620" max="15620" width="9.5703125" style="1" customWidth="1"/>
    <col min="15621" max="15621" width="11.42578125" style="1" customWidth="1"/>
    <col min="15622" max="15622" width="8.85546875" style="1"/>
    <col min="15623" max="15623" width="10.5703125" style="1" bestFit="1" customWidth="1"/>
    <col min="15624" max="15872" width="8.85546875" style="1"/>
    <col min="15873" max="15873" width="6.140625" style="1" customWidth="1"/>
    <col min="15874" max="15874" width="57.42578125" style="1" customWidth="1"/>
    <col min="15875" max="15875" width="3.42578125" style="1" customWidth="1"/>
    <col min="15876" max="15876" width="9.5703125" style="1" customWidth="1"/>
    <col min="15877" max="15877" width="11.42578125" style="1" customWidth="1"/>
    <col min="15878" max="15878" width="8.85546875" style="1"/>
    <col min="15879" max="15879" width="10.5703125" style="1" bestFit="1" customWidth="1"/>
    <col min="15880" max="16128" width="8.85546875" style="1"/>
    <col min="16129" max="16129" width="6.140625" style="1" customWidth="1"/>
    <col min="16130" max="16130" width="57.42578125" style="1" customWidth="1"/>
    <col min="16131" max="16131" width="3.42578125" style="1" customWidth="1"/>
    <col min="16132" max="16132" width="9.5703125" style="1" customWidth="1"/>
    <col min="16133" max="16133" width="11.42578125" style="1" customWidth="1"/>
    <col min="16134" max="16134" width="8.85546875" style="1"/>
    <col min="16135" max="16135" width="10.5703125" style="1" bestFit="1" customWidth="1"/>
    <col min="16136" max="16384" width="8.85546875" style="1"/>
  </cols>
  <sheetData>
    <row r="1" spans="1:5" ht="15">
      <c r="A1" s="9" t="s">
        <v>35</v>
      </c>
      <c r="B1" s="21" t="s">
        <v>102</v>
      </c>
    </row>
    <row r="3" spans="1:5" ht="15">
      <c r="A3" s="21" t="s">
        <v>384</v>
      </c>
      <c r="B3" s="21" t="s">
        <v>383</v>
      </c>
    </row>
    <row r="4" spans="1:5" ht="375" customHeight="1">
      <c r="A4" s="21"/>
      <c r="B4" s="209" t="s">
        <v>394</v>
      </c>
      <c r="C4" s="209"/>
      <c r="D4" s="209"/>
      <c r="E4" s="209"/>
    </row>
    <row r="5" spans="1:5" ht="327.75" customHeight="1">
      <c r="A5" s="21"/>
      <c r="B5" s="209" t="s">
        <v>395</v>
      </c>
      <c r="C5" s="209"/>
      <c r="D5" s="209"/>
      <c r="E5" s="209"/>
    </row>
    <row r="6" spans="1:5" ht="15">
      <c r="A6" s="21"/>
      <c r="B6" s="21"/>
    </row>
    <row r="7" spans="1:5" ht="85.5">
      <c r="A7" s="23" t="s">
        <v>385</v>
      </c>
      <c r="B7" s="10" t="s">
        <v>396</v>
      </c>
    </row>
    <row r="8" spans="1:5">
      <c r="B8" s="11" t="s">
        <v>83</v>
      </c>
      <c r="C8" s="8">
        <v>1</v>
      </c>
      <c r="E8" s="15">
        <f>D8*C8</f>
        <v>0</v>
      </c>
    </row>
    <row r="9" spans="1:5">
      <c r="E9" s="15">
        <f t="shared" ref="E9:E34" si="0">D9*C9</f>
        <v>0</v>
      </c>
    </row>
    <row r="10" spans="1:5" ht="85.5">
      <c r="A10" s="23" t="s">
        <v>386</v>
      </c>
      <c r="B10" s="10" t="s">
        <v>397</v>
      </c>
      <c r="E10" s="15">
        <f t="shared" si="0"/>
        <v>0</v>
      </c>
    </row>
    <row r="11" spans="1:5">
      <c r="B11" s="11" t="s">
        <v>83</v>
      </c>
      <c r="C11" s="8">
        <v>1</v>
      </c>
      <c r="D11" s="37"/>
      <c r="E11" s="15">
        <f t="shared" si="0"/>
        <v>0</v>
      </c>
    </row>
    <row r="12" spans="1:5">
      <c r="E12" s="15">
        <f t="shared" si="0"/>
        <v>0</v>
      </c>
    </row>
    <row r="13" spans="1:5" ht="218.1" customHeight="1">
      <c r="A13" s="23" t="s">
        <v>387</v>
      </c>
      <c r="B13" s="10" t="s">
        <v>398</v>
      </c>
      <c r="E13" s="15">
        <f t="shared" si="0"/>
        <v>0</v>
      </c>
    </row>
    <row r="14" spans="1:5">
      <c r="B14" s="11" t="s">
        <v>83</v>
      </c>
      <c r="C14" s="8">
        <v>1</v>
      </c>
      <c r="E14" s="15">
        <f t="shared" si="0"/>
        <v>0</v>
      </c>
    </row>
    <row r="15" spans="1:5">
      <c r="E15" s="15">
        <f t="shared" si="0"/>
        <v>0</v>
      </c>
    </row>
    <row r="16" spans="1:5" ht="99.75">
      <c r="A16" s="23" t="s">
        <v>388</v>
      </c>
      <c r="B16" s="10" t="s">
        <v>399</v>
      </c>
      <c r="E16" s="15">
        <f t="shared" si="0"/>
        <v>0</v>
      </c>
    </row>
    <row r="17" spans="1:5">
      <c r="B17" s="11" t="s">
        <v>83</v>
      </c>
      <c r="C17" s="8">
        <v>1</v>
      </c>
      <c r="E17" s="15">
        <f t="shared" si="0"/>
        <v>0</v>
      </c>
    </row>
    <row r="18" spans="1:5">
      <c r="E18" s="15">
        <f t="shared" si="0"/>
        <v>0</v>
      </c>
    </row>
    <row r="19" spans="1:5" ht="85.5">
      <c r="A19" s="23" t="s">
        <v>389</v>
      </c>
      <c r="B19" s="10" t="s">
        <v>400</v>
      </c>
      <c r="E19" s="15">
        <f t="shared" si="0"/>
        <v>0</v>
      </c>
    </row>
    <row r="20" spans="1:5">
      <c r="B20" s="11" t="s">
        <v>83</v>
      </c>
      <c r="C20" s="8">
        <v>1</v>
      </c>
      <c r="D20" s="37"/>
      <c r="E20" s="15">
        <f t="shared" si="0"/>
        <v>0</v>
      </c>
    </row>
    <row r="21" spans="1:5">
      <c r="E21" s="15">
        <f t="shared" si="0"/>
        <v>0</v>
      </c>
    </row>
    <row r="22" spans="1:5" ht="85.5">
      <c r="A22" s="23" t="s">
        <v>390</v>
      </c>
      <c r="B22" s="10" t="s">
        <v>401</v>
      </c>
      <c r="E22" s="15">
        <f t="shared" si="0"/>
        <v>0</v>
      </c>
    </row>
    <row r="23" spans="1:5">
      <c r="B23" s="11" t="s">
        <v>83</v>
      </c>
      <c r="C23" s="8">
        <v>1</v>
      </c>
      <c r="E23" s="15">
        <f t="shared" si="0"/>
        <v>0</v>
      </c>
    </row>
    <row r="24" spans="1:5">
      <c r="E24" s="15">
        <f t="shared" si="0"/>
        <v>0</v>
      </c>
    </row>
    <row r="25" spans="1:5" ht="71.25">
      <c r="A25" s="23" t="s">
        <v>391</v>
      </c>
      <c r="B25" s="10" t="s">
        <v>402</v>
      </c>
      <c r="E25" s="15">
        <f t="shared" si="0"/>
        <v>0</v>
      </c>
    </row>
    <row r="26" spans="1:5">
      <c r="B26" s="11" t="s">
        <v>83</v>
      </c>
      <c r="C26" s="8">
        <v>1</v>
      </c>
      <c r="E26" s="15">
        <f t="shared" si="0"/>
        <v>0</v>
      </c>
    </row>
    <row r="27" spans="1:5">
      <c r="E27" s="15">
        <f t="shared" si="0"/>
        <v>0</v>
      </c>
    </row>
    <row r="28" spans="1:5" ht="47.25" customHeight="1">
      <c r="A28" s="182" t="s">
        <v>392</v>
      </c>
      <c r="B28" s="197" t="s">
        <v>461</v>
      </c>
      <c r="C28" s="194"/>
      <c r="E28" s="181"/>
    </row>
    <row r="29" spans="1:5" ht="36" customHeight="1">
      <c r="A29" s="182"/>
      <c r="B29" s="198" t="s">
        <v>403</v>
      </c>
      <c r="C29" s="194"/>
      <c r="E29" s="181"/>
    </row>
    <row r="30" spans="1:5">
      <c r="A30" s="182"/>
      <c r="B30" s="185" t="s">
        <v>83</v>
      </c>
      <c r="C30" s="194">
        <v>1</v>
      </c>
      <c r="E30" s="15">
        <f t="shared" si="0"/>
        <v>0</v>
      </c>
    </row>
    <row r="31" spans="1:5">
      <c r="E31" s="15">
        <f t="shared" si="0"/>
        <v>0</v>
      </c>
    </row>
    <row r="32" spans="1:5" s="183" customFormat="1" ht="57">
      <c r="A32" s="182" t="s">
        <v>393</v>
      </c>
      <c r="B32" s="190" t="s">
        <v>404</v>
      </c>
      <c r="C32" s="194"/>
      <c r="D32" s="37"/>
      <c r="E32" s="195"/>
    </row>
    <row r="33" spans="1:5" s="183" customFormat="1" ht="28.5">
      <c r="A33" s="182"/>
      <c r="B33" s="196" t="s">
        <v>460</v>
      </c>
      <c r="C33" s="194"/>
      <c r="D33" s="37"/>
      <c r="E33" s="195"/>
    </row>
    <row r="34" spans="1:5">
      <c r="B34" s="11" t="s">
        <v>83</v>
      </c>
      <c r="C34" s="8">
        <v>1</v>
      </c>
      <c r="E34" s="15">
        <f t="shared" si="0"/>
        <v>0</v>
      </c>
    </row>
    <row r="35" spans="1:5">
      <c r="C35" s="39"/>
      <c r="D35" s="16"/>
      <c r="E35" s="16"/>
    </row>
    <row r="36" spans="1:5">
      <c r="A36" s="30" t="s">
        <v>405</v>
      </c>
      <c r="B36" s="14"/>
      <c r="E36" s="54">
        <f>SUM(E8:E35)</f>
        <v>0</v>
      </c>
    </row>
  </sheetData>
  <mergeCells count="2">
    <mergeCell ref="B4:E4"/>
    <mergeCell ref="B5:E5"/>
  </mergeCells>
  <phoneticPr fontId="18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sheetPr>
  <dimension ref="A2:E23"/>
  <sheetViews>
    <sheetView showZeros="0" zoomScaleSheetLayoutView="120" workbookViewId="0">
      <selection activeCell="D22" sqref="D22"/>
    </sheetView>
  </sheetViews>
  <sheetFormatPr defaultColWidth="8.85546875" defaultRowHeight="14.25"/>
  <cols>
    <col min="1" max="1" width="6.140625" style="23" customWidth="1"/>
    <col min="2" max="2" width="49.42578125" style="13" customWidth="1"/>
    <col min="3" max="3" width="8" style="8" customWidth="1"/>
    <col min="4" max="4" width="11.42578125" style="15" customWidth="1"/>
    <col min="5" max="5" width="12" style="15" customWidth="1"/>
    <col min="6" max="6" width="8.85546875" style="1"/>
    <col min="7" max="7" width="10.5703125" style="1" bestFit="1" customWidth="1"/>
    <col min="8" max="8" width="14.140625" style="1" customWidth="1"/>
    <col min="9" max="256" width="8.85546875" style="1"/>
    <col min="257" max="257" width="6.140625" style="1" customWidth="1"/>
    <col min="258" max="258" width="57.42578125" style="1" customWidth="1"/>
    <col min="259" max="259" width="3.42578125" style="1" customWidth="1"/>
    <col min="260" max="260" width="9.5703125" style="1" customWidth="1"/>
    <col min="261" max="261" width="11.42578125" style="1" customWidth="1"/>
    <col min="262" max="262" width="8.85546875" style="1"/>
    <col min="263" max="263" width="10.5703125" style="1" bestFit="1" customWidth="1"/>
    <col min="264" max="512" width="8.85546875" style="1"/>
    <col min="513" max="513" width="6.140625" style="1" customWidth="1"/>
    <col min="514" max="514" width="57.42578125" style="1" customWidth="1"/>
    <col min="515" max="515" width="3.42578125" style="1" customWidth="1"/>
    <col min="516" max="516" width="9.5703125" style="1" customWidth="1"/>
    <col min="517" max="517" width="11.42578125" style="1" customWidth="1"/>
    <col min="518" max="518" width="8.85546875" style="1"/>
    <col min="519" max="519" width="10.5703125" style="1" bestFit="1" customWidth="1"/>
    <col min="520" max="768" width="8.85546875" style="1"/>
    <col min="769" max="769" width="6.140625" style="1" customWidth="1"/>
    <col min="770" max="770" width="57.42578125" style="1" customWidth="1"/>
    <col min="771" max="771" width="3.42578125" style="1" customWidth="1"/>
    <col min="772" max="772" width="9.5703125" style="1" customWidth="1"/>
    <col min="773" max="773" width="11.42578125" style="1" customWidth="1"/>
    <col min="774" max="774" width="8.85546875" style="1"/>
    <col min="775" max="775" width="10.5703125" style="1" bestFit="1" customWidth="1"/>
    <col min="776" max="1024" width="8.85546875" style="1"/>
    <col min="1025" max="1025" width="6.140625" style="1" customWidth="1"/>
    <col min="1026" max="1026" width="57.42578125" style="1" customWidth="1"/>
    <col min="1027" max="1027" width="3.42578125" style="1" customWidth="1"/>
    <col min="1028" max="1028" width="9.5703125" style="1" customWidth="1"/>
    <col min="1029" max="1029" width="11.42578125" style="1" customWidth="1"/>
    <col min="1030" max="1030" width="8.85546875" style="1"/>
    <col min="1031" max="1031" width="10.5703125" style="1" bestFit="1" customWidth="1"/>
    <col min="1032" max="1280" width="8.85546875" style="1"/>
    <col min="1281" max="1281" width="6.140625" style="1" customWidth="1"/>
    <col min="1282" max="1282" width="57.42578125" style="1" customWidth="1"/>
    <col min="1283" max="1283" width="3.42578125" style="1" customWidth="1"/>
    <col min="1284" max="1284" width="9.5703125" style="1" customWidth="1"/>
    <col min="1285" max="1285" width="11.42578125" style="1" customWidth="1"/>
    <col min="1286" max="1286" width="8.85546875" style="1"/>
    <col min="1287" max="1287" width="10.5703125" style="1" bestFit="1" customWidth="1"/>
    <col min="1288" max="1536" width="8.85546875" style="1"/>
    <col min="1537" max="1537" width="6.140625" style="1" customWidth="1"/>
    <col min="1538" max="1538" width="57.42578125" style="1" customWidth="1"/>
    <col min="1539" max="1539" width="3.42578125" style="1" customWidth="1"/>
    <col min="1540" max="1540" width="9.5703125" style="1" customWidth="1"/>
    <col min="1541" max="1541" width="11.42578125" style="1" customWidth="1"/>
    <col min="1542" max="1542" width="8.85546875" style="1"/>
    <col min="1543" max="1543" width="10.5703125" style="1" bestFit="1" customWidth="1"/>
    <col min="1544" max="1792" width="8.85546875" style="1"/>
    <col min="1793" max="1793" width="6.140625" style="1" customWidth="1"/>
    <col min="1794" max="1794" width="57.42578125" style="1" customWidth="1"/>
    <col min="1795" max="1795" width="3.42578125" style="1" customWidth="1"/>
    <col min="1796" max="1796" width="9.5703125" style="1" customWidth="1"/>
    <col min="1797" max="1797" width="11.42578125" style="1" customWidth="1"/>
    <col min="1798" max="1798" width="8.85546875" style="1"/>
    <col min="1799" max="1799" width="10.5703125" style="1" bestFit="1" customWidth="1"/>
    <col min="1800" max="2048" width="8.85546875" style="1"/>
    <col min="2049" max="2049" width="6.140625" style="1" customWidth="1"/>
    <col min="2050" max="2050" width="57.42578125" style="1" customWidth="1"/>
    <col min="2051" max="2051" width="3.42578125" style="1" customWidth="1"/>
    <col min="2052" max="2052" width="9.5703125" style="1" customWidth="1"/>
    <col min="2053" max="2053" width="11.42578125" style="1" customWidth="1"/>
    <col min="2054" max="2054" width="8.85546875" style="1"/>
    <col min="2055" max="2055" width="10.5703125" style="1" bestFit="1" customWidth="1"/>
    <col min="2056" max="2304" width="8.85546875" style="1"/>
    <col min="2305" max="2305" width="6.140625" style="1" customWidth="1"/>
    <col min="2306" max="2306" width="57.42578125" style="1" customWidth="1"/>
    <col min="2307" max="2307" width="3.42578125" style="1" customWidth="1"/>
    <col min="2308" max="2308" width="9.5703125" style="1" customWidth="1"/>
    <col min="2309" max="2309" width="11.42578125" style="1" customWidth="1"/>
    <col min="2310" max="2310" width="8.85546875" style="1"/>
    <col min="2311" max="2311" width="10.5703125" style="1" bestFit="1" customWidth="1"/>
    <col min="2312" max="2560" width="8.85546875" style="1"/>
    <col min="2561" max="2561" width="6.140625" style="1" customWidth="1"/>
    <col min="2562" max="2562" width="57.42578125" style="1" customWidth="1"/>
    <col min="2563" max="2563" width="3.42578125" style="1" customWidth="1"/>
    <col min="2564" max="2564" width="9.5703125" style="1" customWidth="1"/>
    <col min="2565" max="2565" width="11.42578125" style="1" customWidth="1"/>
    <col min="2566" max="2566" width="8.85546875" style="1"/>
    <col min="2567" max="2567" width="10.5703125" style="1" bestFit="1" customWidth="1"/>
    <col min="2568" max="2816" width="8.85546875" style="1"/>
    <col min="2817" max="2817" width="6.140625" style="1" customWidth="1"/>
    <col min="2818" max="2818" width="57.42578125" style="1" customWidth="1"/>
    <col min="2819" max="2819" width="3.42578125" style="1" customWidth="1"/>
    <col min="2820" max="2820" width="9.5703125" style="1" customWidth="1"/>
    <col min="2821" max="2821" width="11.42578125" style="1" customWidth="1"/>
    <col min="2822" max="2822" width="8.85546875" style="1"/>
    <col min="2823" max="2823" width="10.5703125" style="1" bestFit="1" customWidth="1"/>
    <col min="2824" max="3072" width="8.85546875" style="1"/>
    <col min="3073" max="3073" width="6.140625" style="1" customWidth="1"/>
    <col min="3074" max="3074" width="57.42578125" style="1" customWidth="1"/>
    <col min="3075" max="3075" width="3.42578125" style="1" customWidth="1"/>
    <col min="3076" max="3076" width="9.5703125" style="1" customWidth="1"/>
    <col min="3077" max="3077" width="11.42578125" style="1" customWidth="1"/>
    <col min="3078" max="3078" width="8.85546875" style="1"/>
    <col min="3079" max="3079" width="10.5703125" style="1" bestFit="1" customWidth="1"/>
    <col min="3080" max="3328" width="8.85546875" style="1"/>
    <col min="3329" max="3329" width="6.140625" style="1" customWidth="1"/>
    <col min="3330" max="3330" width="57.42578125" style="1" customWidth="1"/>
    <col min="3331" max="3331" width="3.42578125" style="1" customWidth="1"/>
    <col min="3332" max="3332" width="9.5703125" style="1" customWidth="1"/>
    <col min="3333" max="3333" width="11.42578125" style="1" customWidth="1"/>
    <col min="3334" max="3334" width="8.85546875" style="1"/>
    <col min="3335" max="3335" width="10.5703125" style="1" bestFit="1" customWidth="1"/>
    <col min="3336" max="3584" width="8.85546875" style="1"/>
    <col min="3585" max="3585" width="6.140625" style="1" customWidth="1"/>
    <col min="3586" max="3586" width="57.42578125" style="1" customWidth="1"/>
    <col min="3587" max="3587" width="3.42578125" style="1" customWidth="1"/>
    <col min="3588" max="3588" width="9.5703125" style="1" customWidth="1"/>
    <col min="3589" max="3589" width="11.42578125" style="1" customWidth="1"/>
    <col min="3590" max="3590" width="8.85546875" style="1"/>
    <col min="3591" max="3591" width="10.5703125" style="1" bestFit="1" customWidth="1"/>
    <col min="3592" max="3840" width="8.85546875" style="1"/>
    <col min="3841" max="3841" width="6.140625" style="1" customWidth="1"/>
    <col min="3842" max="3842" width="57.42578125" style="1" customWidth="1"/>
    <col min="3843" max="3843" width="3.42578125" style="1" customWidth="1"/>
    <col min="3844" max="3844" width="9.5703125" style="1" customWidth="1"/>
    <col min="3845" max="3845" width="11.42578125" style="1" customWidth="1"/>
    <col min="3846" max="3846" width="8.85546875" style="1"/>
    <col min="3847" max="3847" width="10.5703125" style="1" bestFit="1" customWidth="1"/>
    <col min="3848" max="4096" width="8.85546875" style="1"/>
    <col min="4097" max="4097" width="6.140625" style="1" customWidth="1"/>
    <col min="4098" max="4098" width="57.42578125" style="1" customWidth="1"/>
    <col min="4099" max="4099" width="3.42578125" style="1" customWidth="1"/>
    <col min="4100" max="4100" width="9.5703125" style="1" customWidth="1"/>
    <col min="4101" max="4101" width="11.42578125" style="1" customWidth="1"/>
    <col min="4102" max="4102" width="8.85546875" style="1"/>
    <col min="4103" max="4103" width="10.5703125" style="1" bestFit="1" customWidth="1"/>
    <col min="4104" max="4352" width="8.85546875" style="1"/>
    <col min="4353" max="4353" width="6.140625" style="1" customWidth="1"/>
    <col min="4354" max="4354" width="57.42578125" style="1" customWidth="1"/>
    <col min="4355" max="4355" width="3.42578125" style="1" customWidth="1"/>
    <col min="4356" max="4356" width="9.5703125" style="1" customWidth="1"/>
    <col min="4357" max="4357" width="11.42578125" style="1" customWidth="1"/>
    <col min="4358" max="4358" width="8.85546875" style="1"/>
    <col min="4359" max="4359" width="10.5703125" style="1" bestFit="1" customWidth="1"/>
    <col min="4360" max="4608" width="8.85546875" style="1"/>
    <col min="4609" max="4609" width="6.140625" style="1" customWidth="1"/>
    <col min="4610" max="4610" width="57.42578125" style="1" customWidth="1"/>
    <col min="4611" max="4611" width="3.42578125" style="1" customWidth="1"/>
    <col min="4612" max="4612" width="9.5703125" style="1" customWidth="1"/>
    <col min="4613" max="4613" width="11.42578125" style="1" customWidth="1"/>
    <col min="4614" max="4614" width="8.85546875" style="1"/>
    <col min="4615" max="4615" width="10.5703125" style="1" bestFit="1" customWidth="1"/>
    <col min="4616" max="4864" width="8.85546875" style="1"/>
    <col min="4865" max="4865" width="6.140625" style="1" customWidth="1"/>
    <col min="4866" max="4866" width="57.42578125" style="1" customWidth="1"/>
    <col min="4867" max="4867" width="3.42578125" style="1" customWidth="1"/>
    <col min="4868" max="4868" width="9.5703125" style="1" customWidth="1"/>
    <col min="4869" max="4869" width="11.42578125" style="1" customWidth="1"/>
    <col min="4870" max="4870" width="8.85546875" style="1"/>
    <col min="4871" max="4871" width="10.5703125" style="1" bestFit="1" customWidth="1"/>
    <col min="4872" max="5120" width="8.85546875" style="1"/>
    <col min="5121" max="5121" width="6.140625" style="1" customWidth="1"/>
    <col min="5122" max="5122" width="57.42578125" style="1" customWidth="1"/>
    <col min="5123" max="5123" width="3.42578125" style="1" customWidth="1"/>
    <col min="5124" max="5124" width="9.5703125" style="1" customWidth="1"/>
    <col min="5125" max="5125" width="11.42578125" style="1" customWidth="1"/>
    <col min="5126" max="5126" width="8.85546875" style="1"/>
    <col min="5127" max="5127" width="10.5703125" style="1" bestFit="1" customWidth="1"/>
    <col min="5128" max="5376" width="8.85546875" style="1"/>
    <col min="5377" max="5377" width="6.140625" style="1" customWidth="1"/>
    <col min="5378" max="5378" width="57.42578125" style="1" customWidth="1"/>
    <col min="5379" max="5379" width="3.42578125" style="1" customWidth="1"/>
    <col min="5380" max="5380" width="9.5703125" style="1" customWidth="1"/>
    <col min="5381" max="5381" width="11.42578125" style="1" customWidth="1"/>
    <col min="5382" max="5382" width="8.85546875" style="1"/>
    <col min="5383" max="5383" width="10.5703125" style="1" bestFit="1" customWidth="1"/>
    <col min="5384" max="5632" width="8.85546875" style="1"/>
    <col min="5633" max="5633" width="6.140625" style="1" customWidth="1"/>
    <col min="5634" max="5634" width="57.42578125" style="1" customWidth="1"/>
    <col min="5635" max="5635" width="3.42578125" style="1" customWidth="1"/>
    <col min="5636" max="5636" width="9.5703125" style="1" customWidth="1"/>
    <col min="5637" max="5637" width="11.42578125" style="1" customWidth="1"/>
    <col min="5638" max="5638" width="8.85546875" style="1"/>
    <col min="5639" max="5639" width="10.5703125" style="1" bestFit="1" customWidth="1"/>
    <col min="5640" max="5888" width="8.85546875" style="1"/>
    <col min="5889" max="5889" width="6.140625" style="1" customWidth="1"/>
    <col min="5890" max="5890" width="57.42578125" style="1" customWidth="1"/>
    <col min="5891" max="5891" width="3.42578125" style="1" customWidth="1"/>
    <col min="5892" max="5892" width="9.5703125" style="1" customWidth="1"/>
    <col min="5893" max="5893" width="11.42578125" style="1" customWidth="1"/>
    <col min="5894" max="5894" width="8.85546875" style="1"/>
    <col min="5895" max="5895" width="10.5703125" style="1" bestFit="1" customWidth="1"/>
    <col min="5896" max="6144" width="8.85546875" style="1"/>
    <col min="6145" max="6145" width="6.140625" style="1" customWidth="1"/>
    <col min="6146" max="6146" width="57.42578125" style="1" customWidth="1"/>
    <col min="6147" max="6147" width="3.42578125" style="1" customWidth="1"/>
    <col min="6148" max="6148" width="9.5703125" style="1" customWidth="1"/>
    <col min="6149" max="6149" width="11.42578125" style="1" customWidth="1"/>
    <col min="6150" max="6150" width="8.85546875" style="1"/>
    <col min="6151" max="6151" width="10.5703125" style="1" bestFit="1" customWidth="1"/>
    <col min="6152" max="6400" width="8.85546875" style="1"/>
    <col min="6401" max="6401" width="6.140625" style="1" customWidth="1"/>
    <col min="6402" max="6402" width="57.42578125" style="1" customWidth="1"/>
    <col min="6403" max="6403" width="3.42578125" style="1" customWidth="1"/>
    <col min="6404" max="6404" width="9.5703125" style="1" customWidth="1"/>
    <col min="6405" max="6405" width="11.42578125" style="1" customWidth="1"/>
    <col min="6406" max="6406" width="8.85546875" style="1"/>
    <col min="6407" max="6407" width="10.5703125" style="1" bestFit="1" customWidth="1"/>
    <col min="6408" max="6656" width="8.85546875" style="1"/>
    <col min="6657" max="6657" width="6.140625" style="1" customWidth="1"/>
    <col min="6658" max="6658" width="57.42578125" style="1" customWidth="1"/>
    <col min="6659" max="6659" width="3.42578125" style="1" customWidth="1"/>
    <col min="6660" max="6660" width="9.5703125" style="1" customWidth="1"/>
    <col min="6661" max="6661" width="11.42578125" style="1" customWidth="1"/>
    <col min="6662" max="6662" width="8.85546875" style="1"/>
    <col min="6663" max="6663" width="10.5703125" style="1" bestFit="1" customWidth="1"/>
    <col min="6664" max="6912" width="8.85546875" style="1"/>
    <col min="6913" max="6913" width="6.140625" style="1" customWidth="1"/>
    <col min="6914" max="6914" width="57.42578125" style="1" customWidth="1"/>
    <col min="6915" max="6915" width="3.42578125" style="1" customWidth="1"/>
    <col min="6916" max="6916" width="9.5703125" style="1" customWidth="1"/>
    <col min="6917" max="6917" width="11.42578125" style="1" customWidth="1"/>
    <col min="6918" max="6918" width="8.85546875" style="1"/>
    <col min="6919" max="6919" width="10.5703125" style="1" bestFit="1" customWidth="1"/>
    <col min="6920" max="7168" width="8.85546875" style="1"/>
    <col min="7169" max="7169" width="6.140625" style="1" customWidth="1"/>
    <col min="7170" max="7170" width="57.42578125" style="1" customWidth="1"/>
    <col min="7171" max="7171" width="3.42578125" style="1" customWidth="1"/>
    <col min="7172" max="7172" width="9.5703125" style="1" customWidth="1"/>
    <col min="7173" max="7173" width="11.42578125" style="1" customWidth="1"/>
    <col min="7174" max="7174" width="8.85546875" style="1"/>
    <col min="7175" max="7175" width="10.5703125" style="1" bestFit="1" customWidth="1"/>
    <col min="7176" max="7424" width="8.85546875" style="1"/>
    <col min="7425" max="7425" width="6.140625" style="1" customWidth="1"/>
    <col min="7426" max="7426" width="57.42578125" style="1" customWidth="1"/>
    <col min="7427" max="7427" width="3.42578125" style="1" customWidth="1"/>
    <col min="7428" max="7428" width="9.5703125" style="1" customWidth="1"/>
    <col min="7429" max="7429" width="11.42578125" style="1" customWidth="1"/>
    <col min="7430" max="7430" width="8.85546875" style="1"/>
    <col min="7431" max="7431" width="10.5703125" style="1" bestFit="1" customWidth="1"/>
    <col min="7432" max="7680" width="8.85546875" style="1"/>
    <col min="7681" max="7681" width="6.140625" style="1" customWidth="1"/>
    <col min="7682" max="7682" width="57.42578125" style="1" customWidth="1"/>
    <col min="7683" max="7683" width="3.42578125" style="1" customWidth="1"/>
    <col min="7684" max="7684" width="9.5703125" style="1" customWidth="1"/>
    <col min="7685" max="7685" width="11.42578125" style="1" customWidth="1"/>
    <col min="7686" max="7686" width="8.85546875" style="1"/>
    <col min="7687" max="7687" width="10.5703125" style="1" bestFit="1" customWidth="1"/>
    <col min="7688" max="7936" width="8.85546875" style="1"/>
    <col min="7937" max="7937" width="6.140625" style="1" customWidth="1"/>
    <col min="7938" max="7938" width="57.42578125" style="1" customWidth="1"/>
    <col min="7939" max="7939" width="3.42578125" style="1" customWidth="1"/>
    <col min="7940" max="7940" width="9.5703125" style="1" customWidth="1"/>
    <col min="7941" max="7941" width="11.42578125" style="1" customWidth="1"/>
    <col min="7942" max="7942" width="8.85546875" style="1"/>
    <col min="7943" max="7943" width="10.5703125" style="1" bestFit="1" customWidth="1"/>
    <col min="7944" max="8192" width="8.85546875" style="1"/>
    <col min="8193" max="8193" width="6.140625" style="1" customWidth="1"/>
    <col min="8194" max="8194" width="57.42578125" style="1" customWidth="1"/>
    <col min="8195" max="8195" width="3.42578125" style="1" customWidth="1"/>
    <col min="8196" max="8196" width="9.5703125" style="1" customWidth="1"/>
    <col min="8197" max="8197" width="11.42578125" style="1" customWidth="1"/>
    <col min="8198" max="8198" width="8.85546875" style="1"/>
    <col min="8199" max="8199" width="10.5703125" style="1" bestFit="1" customWidth="1"/>
    <col min="8200" max="8448" width="8.85546875" style="1"/>
    <col min="8449" max="8449" width="6.140625" style="1" customWidth="1"/>
    <col min="8450" max="8450" width="57.42578125" style="1" customWidth="1"/>
    <col min="8451" max="8451" width="3.42578125" style="1" customWidth="1"/>
    <col min="8452" max="8452" width="9.5703125" style="1" customWidth="1"/>
    <col min="8453" max="8453" width="11.42578125" style="1" customWidth="1"/>
    <col min="8454" max="8454" width="8.85546875" style="1"/>
    <col min="8455" max="8455" width="10.5703125" style="1" bestFit="1" customWidth="1"/>
    <col min="8456" max="8704" width="8.85546875" style="1"/>
    <col min="8705" max="8705" width="6.140625" style="1" customWidth="1"/>
    <col min="8706" max="8706" width="57.42578125" style="1" customWidth="1"/>
    <col min="8707" max="8707" width="3.42578125" style="1" customWidth="1"/>
    <col min="8708" max="8708" width="9.5703125" style="1" customWidth="1"/>
    <col min="8709" max="8709" width="11.42578125" style="1" customWidth="1"/>
    <col min="8710" max="8710" width="8.85546875" style="1"/>
    <col min="8711" max="8711" width="10.5703125" style="1" bestFit="1" customWidth="1"/>
    <col min="8712" max="8960" width="8.85546875" style="1"/>
    <col min="8961" max="8961" width="6.140625" style="1" customWidth="1"/>
    <col min="8962" max="8962" width="57.42578125" style="1" customWidth="1"/>
    <col min="8963" max="8963" width="3.42578125" style="1" customWidth="1"/>
    <col min="8964" max="8964" width="9.5703125" style="1" customWidth="1"/>
    <col min="8965" max="8965" width="11.42578125" style="1" customWidth="1"/>
    <col min="8966" max="8966" width="8.85546875" style="1"/>
    <col min="8967" max="8967" width="10.5703125" style="1" bestFit="1" customWidth="1"/>
    <col min="8968" max="9216" width="8.85546875" style="1"/>
    <col min="9217" max="9217" width="6.140625" style="1" customWidth="1"/>
    <col min="9218" max="9218" width="57.42578125" style="1" customWidth="1"/>
    <col min="9219" max="9219" width="3.42578125" style="1" customWidth="1"/>
    <col min="9220" max="9220" width="9.5703125" style="1" customWidth="1"/>
    <col min="9221" max="9221" width="11.42578125" style="1" customWidth="1"/>
    <col min="9222" max="9222" width="8.85546875" style="1"/>
    <col min="9223" max="9223" width="10.5703125" style="1" bestFit="1" customWidth="1"/>
    <col min="9224" max="9472" width="8.85546875" style="1"/>
    <col min="9473" max="9473" width="6.140625" style="1" customWidth="1"/>
    <col min="9474" max="9474" width="57.42578125" style="1" customWidth="1"/>
    <col min="9475" max="9475" width="3.42578125" style="1" customWidth="1"/>
    <col min="9476" max="9476" width="9.5703125" style="1" customWidth="1"/>
    <col min="9477" max="9477" width="11.42578125" style="1" customWidth="1"/>
    <col min="9478" max="9478" width="8.85546875" style="1"/>
    <col min="9479" max="9479" width="10.5703125" style="1" bestFit="1" customWidth="1"/>
    <col min="9480" max="9728" width="8.85546875" style="1"/>
    <col min="9729" max="9729" width="6.140625" style="1" customWidth="1"/>
    <col min="9730" max="9730" width="57.42578125" style="1" customWidth="1"/>
    <col min="9731" max="9731" width="3.42578125" style="1" customWidth="1"/>
    <col min="9732" max="9732" width="9.5703125" style="1" customWidth="1"/>
    <col min="9733" max="9733" width="11.42578125" style="1" customWidth="1"/>
    <col min="9734" max="9734" width="8.85546875" style="1"/>
    <col min="9735" max="9735" width="10.5703125" style="1" bestFit="1" customWidth="1"/>
    <col min="9736" max="9984" width="8.85546875" style="1"/>
    <col min="9985" max="9985" width="6.140625" style="1" customWidth="1"/>
    <col min="9986" max="9986" width="57.42578125" style="1" customWidth="1"/>
    <col min="9987" max="9987" width="3.42578125" style="1" customWidth="1"/>
    <col min="9988" max="9988" width="9.5703125" style="1" customWidth="1"/>
    <col min="9989" max="9989" width="11.42578125" style="1" customWidth="1"/>
    <col min="9990" max="9990" width="8.85546875" style="1"/>
    <col min="9991" max="9991" width="10.5703125" style="1" bestFit="1" customWidth="1"/>
    <col min="9992" max="10240" width="8.85546875" style="1"/>
    <col min="10241" max="10241" width="6.140625" style="1" customWidth="1"/>
    <col min="10242" max="10242" width="57.42578125" style="1" customWidth="1"/>
    <col min="10243" max="10243" width="3.42578125" style="1" customWidth="1"/>
    <col min="10244" max="10244" width="9.5703125" style="1" customWidth="1"/>
    <col min="10245" max="10245" width="11.42578125" style="1" customWidth="1"/>
    <col min="10246" max="10246" width="8.85546875" style="1"/>
    <col min="10247" max="10247" width="10.5703125" style="1" bestFit="1" customWidth="1"/>
    <col min="10248" max="10496" width="8.85546875" style="1"/>
    <col min="10497" max="10497" width="6.140625" style="1" customWidth="1"/>
    <col min="10498" max="10498" width="57.42578125" style="1" customWidth="1"/>
    <col min="10499" max="10499" width="3.42578125" style="1" customWidth="1"/>
    <col min="10500" max="10500" width="9.5703125" style="1" customWidth="1"/>
    <col min="10501" max="10501" width="11.42578125" style="1" customWidth="1"/>
    <col min="10502" max="10502" width="8.85546875" style="1"/>
    <col min="10503" max="10503" width="10.5703125" style="1" bestFit="1" customWidth="1"/>
    <col min="10504" max="10752" width="8.85546875" style="1"/>
    <col min="10753" max="10753" width="6.140625" style="1" customWidth="1"/>
    <col min="10754" max="10754" width="57.42578125" style="1" customWidth="1"/>
    <col min="10755" max="10755" width="3.42578125" style="1" customWidth="1"/>
    <col min="10756" max="10756" width="9.5703125" style="1" customWidth="1"/>
    <col min="10757" max="10757" width="11.42578125" style="1" customWidth="1"/>
    <col min="10758" max="10758" width="8.85546875" style="1"/>
    <col min="10759" max="10759" width="10.5703125" style="1" bestFit="1" customWidth="1"/>
    <col min="10760" max="11008" width="8.85546875" style="1"/>
    <col min="11009" max="11009" width="6.140625" style="1" customWidth="1"/>
    <col min="11010" max="11010" width="57.42578125" style="1" customWidth="1"/>
    <col min="11011" max="11011" width="3.42578125" style="1" customWidth="1"/>
    <col min="11012" max="11012" width="9.5703125" style="1" customWidth="1"/>
    <col min="11013" max="11013" width="11.42578125" style="1" customWidth="1"/>
    <col min="11014" max="11014" width="8.85546875" style="1"/>
    <col min="11015" max="11015" width="10.5703125" style="1" bestFit="1" customWidth="1"/>
    <col min="11016" max="11264" width="8.85546875" style="1"/>
    <col min="11265" max="11265" width="6.140625" style="1" customWidth="1"/>
    <col min="11266" max="11266" width="57.42578125" style="1" customWidth="1"/>
    <col min="11267" max="11267" width="3.42578125" style="1" customWidth="1"/>
    <col min="11268" max="11268" width="9.5703125" style="1" customWidth="1"/>
    <col min="11269" max="11269" width="11.42578125" style="1" customWidth="1"/>
    <col min="11270" max="11270" width="8.85546875" style="1"/>
    <col min="11271" max="11271" width="10.5703125" style="1" bestFit="1" customWidth="1"/>
    <col min="11272" max="11520" width="8.85546875" style="1"/>
    <col min="11521" max="11521" width="6.140625" style="1" customWidth="1"/>
    <col min="11522" max="11522" width="57.42578125" style="1" customWidth="1"/>
    <col min="11523" max="11523" width="3.42578125" style="1" customWidth="1"/>
    <col min="11524" max="11524" width="9.5703125" style="1" customWidth="1"/>
    <col min="11525" max="11525" width="11.42578125" style="1" customWidth="1"/>
    <col min="11526" max="11526" width="8.85546875" style="1"/>
    <col min="11527" max="11527" width="10.5703125" style="1" bestFit="1" customWidth="1"/>
    <col min="11528" max="11776" width="8.85546875" style="1"/>
    <col min="11777" max="11777" width="6.140625" style="1" customWidth="1"/>
    <col min="11778" max="11778" width="57.42578125" style="1" customWidth="1"/>
    <col min="11779" max="11779" width="3.42578125" style="1" customWidth="1"/>
    <col min="11780" max="11780" width="9.5703125" style="1" customWidth="1"/>
    <col min="11781" max="11781" width="11.42578125" style="1" customWidth="1"/>
    <col min="11782" max="11782" width="8.85546875" style="1"/>
    <col min="11783" max="11783" width="10.5703125" style="1" bestFit="1" customWidth="1"/>
    <col min="11784" max="12032" width="8.85546875" style="1"/>
    <col min="12033" max="12033" width="6.140625" style="1" customWidth="1"/>
    <col min="12034" max="12034" width="57.42578125" style="1" customWidth="1"/>
    <col min="12035" max="12035" width="3.42578125" style="1" customWidth="1"/>
    <col min="12036" max="12036" width="9.5703125" style="1" customWidth="1"/>
    <col min="12037" max="12037" width="11.42578125" style="1" customWidth="1"/>
    <col min="12038" max="12038" width="8.85546875" style="1"/>
    <col min="12039" max="12039" width="10.5703125" style="1" bestFit="1" customWidth="1"/>
    <col min="12040" max="12288" width="8.85546875" style="1"/>
    <col min="12289" max="12289" width="6.140625" style="1" customWidth="1"/>
    <col min="12290" max="12290" width="57.42578125" style="1" customWidth="1"/>
    <col min="12291" max="12291" width="3.42578125" style="1" customWidth="1"/>
    <col min="12292" max="12292" width="9.5703125" style="1" customWidth="1"/>
    <col min="12293" max="12293" width="11.42578125" style="1" customWidth="1"/>
    <col min="12294" max="12294" width="8.85546875" style="1"/>
    <col min="12295" max="12295" width="10.5703125" style="1" bestFit="1" customWidth="1"/>
    <col min="12296" max="12544" width="8.85546875" style="1"/>
    <col min="12545" max="12545" width="6.140625" style="1" customWidth="1"/>
    <col min="12546" max="12546" width="57.42578125" style="1" customWidth="1"/>
    <col min="12547" max="12547" width="3.42578125" style="1" customWidth="1"/>
    <col min="12548" max="12548" width="9.5703125" style="1" customWidth="1"/>
    <col min="12549" max="12549" width="11.42578125" style="1" customWidth="1"/>
    <col min="12550" max="12550" width="8.85546875" style="1"/>
    <col min="12551" max="12551" width="10.5703125" style="1" bestFit="1" customWidth="1"/>
    <col min="12552" max="12800" width="8.85546875" style="1"/>
    <col min="12801" max="12801" width="6.140625" style="1" customWidth="1"/>
    <col min="12802" max="12802" width="57.42578125" style="1" customWidth="1"/>
    <col min="12803" max="12803" width="3.42578125" style="1" customWidth="1"/>
    <col min="12804" max="12804" width="9.5703125" style="1" customWidth="1"/>
    <col min="12805" max="12805" width="11.42578125" style="1" customWidth="1"/>
    <col min="12806" max="12806" width="8.85546875" style="1"/>
    <col min="12807" max="12807" width="10.5703125" style="1" bestFit="1" customWidth="1"/>
    <col min="12808" max="13056" width="8.85546875" style="1"/>
    <col min="13057" max="13057" width="6.140625" style="1" customWidth="1"/>
    <col min="13058" max="13058" width="57.42578125" style="1" customWidth="1"/>
    <col min="13059" max="13059" width="3.42578125" style="1" customWidth="1"/>
    <col min="13060" max="13060" width="9.5703125" style="1" customWidth="1"/>
    <col min="13061" max="13061" width="11.42578125" style="1" customWidth="1"/>
    <col min="13062" max="13062" width="8.85546875" style="1"/>
    <col min="13063" max="13063" width="10.5703125" style="1" bestFit="1" customWidth="1"/>
    <col min="13064" max="13312" width="8.85546875" style="1"/>
    <col min="13313" max="13313" width="6.140625" style="1" customWidth="1"/>
    <col min="13314" max="13314" width="57.42578125" style="1" customWidth="1"/>
    <col min="13315" max="13315" width="3.42578125" style="1" customWidth="1"/>
    <col min="13316" max="13316" width="9.5703125" style="1" customWidth="1"/>
    <col min="13317" max="13317" width="11.42578125" style="1" customWidth="1"/>
    <col min="13318" max="13318" width="8.85546875" style="1"/>
    <col min="13319" max="13319" width="10.5703125" style="1" bestFit="1" customWidth="1"/>
    <col min="13320" max="13568" width="8.85546875" style="1"/>
    <col min="13569" max="13569" width="6.140625" style="1" customWidth="1"/>
    <col min="13570" max="13570" width="57.42578125" style="1" customWidth="1"/>
    <col min="13571" max="13571" width="3.42578125" style="1" customWidth="1"/>
    <col min="13572" max="13572" width="9.5703125" style="1" customWidth="1"/>
    <col min="13573" max="13573" width="11.42578125" style="1" customWidth="1"/>
    <col min="13574" max="13574" width="8.85546875" style="1"/>
    <col min="13575" max="13575" width="10.5703125" style="1" bestFit="1" customWidth="1"/>
    <col min="13576" max="13824" width="8.85546875" style="1"/>
    <col min="13825" max="13825" width="6.140625" style="1" customWidth="1"/>
    <col min="13826" max="13826" width="57.42578125" style="1" customWidth="1"/>
    <col min="13827" max="13827" width="3.42578125" style="1" customWidth="1"/>
    <col min="13828" max="13828" width="9.5703125" style="1" customWidth="1"/>
    <col min="13829" max="13829" width="11.42578125" style="1" customWidth="1"/>
    <col min="13830" max="13830" width="8.85546875" style="1"/>
    <col min="13831" max="13831" width="10.5703125" style="1" bestFit="1" customWidth="1"/>
    <col min="13832" max="14080" width="8.85546875" style="1"/>
    <col min="14081" max="14081" width="6.140625" style="1" customWidth="1"/>
    <col min="14082" max="14082" width="57.42578125" style="1" customWidth="1"/>
    <col min="14083" max="14083" width="3.42578125" style="1" customWidth="1"/>
    <col min="14084" max="14084" width="9.5703125" style="1" customWidth="1"/>
    <col min="14085" max="14085" width="11.42578125" style="1" customWidth="1"/>
    <col min="14086" max="14086" width="8.85546875" style="1"/>
    <col min="14087" max="14087" width="10.5703125" style="1" bestFit="1" customWidth="1"/>
    <col min="14088" max="14336" width="8.85546875" style="1"/>
    <col min="14337" max="14337" width="6.140625" style="1" customWidth="1"/>
    <col min="14338" max="14338" width="57.42578125" style="1" customWidth="1"/>
    <col min="14339" max="14339" width="3.42578125" style="1" customWidth="1"/>
    <col min="14340" max="14340" width="9.5703125" style="1" customWidth="1"/>
    <col min="14341" max="14341" width="11.42578125" style="1" customWidth="1"/>
    <col min="14342" max="14342" width="8.85546875" style="1"/>
    <col min="14343" max="14343" width="10.5703125" style="1" bestFit="1" customWidth="1"/>
    <col min="14344" max="14592" width="8.85546875" style="1"/>
    <col min="14593" max="14593" width="6.140625" style="1" customWidth="1"/>
    <col min="14594" max="14594" width="57.42578125" style="1" customWidth="1"/>
    <col min="14595" max="14595" width="3.42578125" style="1" customWidth="1"/>
    <col min="14596" max="14596" width="9.5703125" style="1" customWidth="1"/>
    <col min="14597" max="14597" width="11.42578125" style="1" customWidth="1"/>
    <col min="14598" max="14598" width="8.85546875" style="1"/>
    <col min="14599" max="14599" width="10.5703125" style="1" bestFit="1" customWidth="1"/>
    <col min="14600" max="14848" width="8.85546875" style="1"/>
    <col min="14849" max="14849" width="6.140625" style="1" customWidth="1"/>
    <col min="14850" max="14850" width="57.42578125" style="1" customWidth="1"/>
    <col min="14851" max="14851" width="3.42578125" style="1" customWidth="1"/>
    <col min="14852" max="14852" width="9.5703125" style="1" customWidth="1"/>
    <col min="14853" max="14853" width="11.42578125" style="1" customWidth="1"/>
    <col min="14854" max="14854" width="8.85546875" style="1"/>
    <col min="14855" max="14855" width="10.5703125" style="1" bestFit="1" customWidth="1"/>
    <col min="14856" max="15104" width="8.85546875" style="1"/>
    <col min="15105" max="15105" width="6.140625" style="1" customWidth="1"/>
    <col min="15106" max="15106" width="57.42578125" style="1" customWidth="1"/>
    <col min="15107" max="15107" width="3.42578125" style="1" customWidth="1"/>
    <col min="15108" max="15108" width="9.5703125" style="1" customWidth="1"/>
    <col min="15109" max="15109" width="11.42578125" style="1" customWidth="1"/>
    <col min="15110" max="15110" width="8.85546875" style="1"/>
    <col min="15111" max="15111" width="10.5703125" style="1" bestFit="1" customWidth="1"/>
    <col min="15112" max="15360" width="8.85546875" style="1"/>
    <col min="15361" max="15361" width="6.140625" style="1" customWidth="1"/>
    <col min="15362" max="15362" width="57.42578125" style="1" customWidth="1"/>
    <col min="15363" max="15363" width="3.42578125" style="1" customWidth="1"/>
    <col min="15364" max="15364" width="9.5703125" style="1" customWidth="1"/>
    <col min="15365" max="15365" width="11.42578125" style="1" customWidth="1"/>
    <col min="15366" max="15366" width="8.85546875" style="1"/>
    <col min="15367" max="15367" width="10.5703125" style="1" bestFit="1" customWidth="1"/>
    <col min="15368" max="15616" width="8.85546875" style="1"/>
    <col min="15617" max="15617" width="6.140625" style="1" customWidth="1"/>
    <col min="15618" max="15618" width="57.42578125" style="1" customWidth="1"/>
    <col min="15619" max="15619" width="3.42578125" style="1" customWidth="1"/>
    <col min="15620" max="15620" width="9.5703125" style="1" customWidth="1"/>
    <col min="15621" max="15621" width="11.42578125" style="1" customWidth="1"/>
    <col min="15622" max="15622" width="8.85546875" style="1"/>
    <col min="15623" max="15623" width="10.5703125" style="1" bestFit="1" customWidth="1"/>
    <col min="15624" max="15872" width="8.85546875" style="1"/>
    <col min="15873" max="15873" width="6.140625" style="1" customWidth="1"/>
    <col min="15874" max="15874" width="57.42578125" style="1" customWidth="1"/>
    <col min="15875" max="15875" width="3.42578125" style="1" customWidth="1"/>
    <col min="15876" max="15876" width="9.5703125" style="1" customWidth="1"/>
    <col min="15877" max="15877" width="11.42578125" style="1" customWidth="1"/>
    <col min="15878" max="15878" width="8.85546875" style="1"/>
    <col min="15879" max="15879" width="10.5703125" style="1" bestFit="1" customWidth="1"/>
    <col min="15880" max="16128" width="8.85546875" style="1"/>
    <col min="16129" max="16129" width="6.140625" style="1" customWidth="1"/>
    <col min="16130" max="16130" width="57.42578125" style="1" customWidth="1"/>
    <col min="16131" max="16131" width="3.42578125" style="1" customWidth="1"/>
    <col min="16132" max="16132" width="9.5703125" style="1" customWidth="1"/>
    <col min="16133" max="16133" width="11.42578125" style="1" customWidth="1"/>
    <col min="16134" max="16134" width="8.85546875" style="1"/>
    <col min="16135" max="16135" width="10.5703125" style="1" bestFit="1" customWidth="1"/>
    <col min="16136" max="16384" width="8.85546875" style="1"/>
  </cols>
  <sheetData>
    <row r="2" spans="1:5" ht="15">
      <c r="A2" s="166" t="s">
        <v>35</v>
      </c>
      <c r="B2" s="167" t="s">
        <v>439</v>
      </c>
      <c r="C2" s="168"/>
      <c r="D2" s="38"/>
      <c r="E2" s="38"/>
    </row>
    <row r="3" spans="1:5">
      <c r="A3" s="169"/>
      <c r="B3" s="170"/>
      <c r="C3" s="168"/>
      <c r="D3" s="38"/>
      <c r="E3" s="38"/>
    </row>
    <row r="4" spans="1:5" ht="15">
      <c r="A4" s="167" t="s">
        <v>441</v>
      </c>
      <c r="B4" s="167" t="s">
        <v>440</v>
      </c>
      <c r="C4" s="168"/>
      <c r="D4" s="38"/>
      <c r="E4" s="38"/>
    </row>
    <row r="5" spans="1:5" ht="15">
      <c r="A5" s="167"/>
      <c r="B5" s="167"/>
      <c r="C5" s="168"/>
      <c r="D5" s="38"/>
      <c r="E5" s="38"/>
    </row>
    <row r="6" spans="1:5" ht="57">
      <c r="A6" s="169" t="s">
        <v>446</v>
      </c>
      <c r="B6" s="171" t="s">
        <v>447</v>
      </c>
      <c r="C6" s="168"/>
      <c r="D6" s="38"/>
      <c r="E6" s="38"/>
    </row>
    <row r="7" spans="1:5">
      <c r="A7" s="169"/>
      <c r="B7" s="172" t="s">
        <v>429</v>
      </c>
      <c r="C7" s="168">
        <v>3</v>
      </c>
      <c r="D7" s="38"/>
      <c r="E7" s="38"/>
    </row>
    <row r="8" spans="1:5">
      <c r="A8" s="169"/>
      <c r="B8" s="170"/>
      <c r="C8" s="168"/>
      <c r="D8" s="38"/>
      <c r="E8" s="38"/>
    </row>
    <row r="9" spans="1:5">
      <c r="A9" s="173"/>
      <c r="B9" s="174"/>
      <c r="C9" s="175"/>
      <c r="D9" s="176"/>
      <c r="E9" s="176"/>
    </row>
    <row r="10" spans="1:5">
      <c r="A10" s="169" t="s">
        <v>448</v>
      </c>
      <c r="B10" s="169"/>
      <c r="C10" s="168"/>
      <c r="D10" s="38"/>
      <c r="E10" s="38"/>
    </row>
    <row r="13" spans="1:5" ht="15">
      <c r="A13" s="9" t="s">
        <v>131</v>
      </c>
      <c r="B13" s="21" t="s">
        <v>407</v>
      </c>
    </row>
    <row r="15" spans="1:5" ht="15">
      <c r="A15" s="21" t="s">
        <v>442</v>
      </c>
      <c r="B15" s="21" t="s">
        <v>406</v>
      </c>
    </row>
    <row r="16" spans="1:5" ht="15">
      <c r="A16" s="21"/>
      <c r="B16" s="21"/>
    </row>
    <row r="17" spans="1:5" ht="85.5">
      <c r="A17" s="23" t="s">
        <v>443</v>
      </c>
      <c r="B17" s="10" t="s">
        <v>408</v>
      </c>
    </row>
    <row r="18" spans="1:5">
      <c r="B18" s="11" t="s">
        <v>83</v>
      </c>
      <c r="C18" s="8">
        <v>1</v>
      </c>
      <c r="E18" s="15">
        <f>D18*C18</f>
        <v>0</v>
      </c>
    </row>
    <row r="19" spans="1:5">
      <c r="D19" s="37"/>
      <c r="E19" s="15">
        <f t="shared" ref="E19:E22" si="0">D19*C19</f>
        <v>0</v>
      </c>
    </row>
    <row r="20" spans="1:5" ht="85.5">
      <c r="A20" s="23" t="s">
        <v>444</v>
      </c>
      <c r="B20" s="10" t="s">
        <v>409</v>
      </c>
      <c r="D20" s="37"/>
      <c r="E20" s="15">
        <f t="shared" si="0"/>
        <v>0</v>
      </c>
    </row>
    <row r="21" spans="1:5">
      <c r="B21" s="11" t="s">
        <v>83</v>
      </c>
      <c r="C21" s="8">
        <v>1</v>
      </c>
      <c r="D21" s="37"/>
      <c r="E21" s="15">
        <f>D21*C21</f>
        <v>0</v>
      </c>
    </row>
    <row r="22" spans="1:5">
      <c r="A22" s="112"/>
      <c r="B22" s="117"/>
      <c r="C22" s="39"/>
      <c r="D22" s="16"/>
      <c r="E22" s="16">
        <f t="shared" si="0"/>
        <v>0</v>
      </c>
    </row>
    <row r="23" spans="1:5">
      <c r="A23" s="55" t="s">
        <v>445</v>
      </c>
      <c r="B23" s="111"/>
      <c r="E23" s="54">
        <f>SUM(E18:E22)</f>
        <v>0</v>
      </c>
    </row>
  </sheetData>
  <phoneticPr fontId="18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F57"/>
  <sheetViews>
    <sheetView zoomScale="125" zoomScaleNormal="125" zoomScalePageLayoutView="125" workbookViewId="0">
      <selection activeCell="C50" sqref="C50"/>
    </sheetView>
  </sheetViews>
  <sheetFormatPr defaultColWidth="8" defaultRowHeight="14.25"/>
  <cols>
    <col min="1" max="1" width="3.28515625" style="137" customWidth="1"/>
    <col min="2" max="2" width="53.42578125" style="138" customWidth="1"/>
    <col min="3" max="3" width="6.7109375" style="150" customWidth="1"/>
    <col min="4" max="4" width="8.42578125" style="165" customWidth="1"/>
    <col min="5" max="5" width="11" style="159" customWidth="1"/>
    <col min="6" max="16384" width="8" style="134"/>
  </cols>
  <sheetData>
    <row r="1" spans="1:6">
      <c r="B1" s="144" t="s">
        <v>430</v>
      </c>
      <c r="C1" s="146"/>
      <c r="D1" s="161"/>
      <c r="E1" s="137"/>
    </row>
    <row r="2" spans="1:6" ht="28.5">
      <c r="B2" s="139" t="s">
        <v>431</v>
      </c>
      <c r="C2" s="146"/>
      <c r="D2" s="161"/>
      <c r="E2" s="137"/>
    </row>
    <row r="3" spans="1:6" ht="13.5" customHeight="1">
      <c r="B3" s="145"/>
      <c r="C3" s="147"/>
      <c r="D3" s="161"/>
      <c r="E3" s="155"/>
    </row>
    <row r="4" spans="1:6" ht="13.5" customHeight="1">
      <c r="A4" s="137">
        <v>16</v>
      </c>
      <c r="B4" s="140" t="s">
        <v>436</v>
      </c>
      <c r="C4" s="147"/>
      <c r="D4" s="161"/>
      <c r="E4" s="155"/>
    </row>
    <row r="5" spans="1:6" ht="13.5" customHeight="1">
      <c r="B5" s="140"/>
      <c r="C5" s="147"/>
      <c r="D5" s="161"/>
      <c r="E5" s="155"/>
    </row>
    <row r="6" spans="1:6" ht="77.099999999999994" customHeight="1">
      <c r="A6" s="141">
        <v>1</v>
      </c>
      <c r="B6" s="212" t="s">
        <v>432</v>
      </c>
      <c r="C6" s="212"/>
      <c r="D6" s="161"/>
      <c r="E6" s="155"/>
      <c r="F6" s="160"/>
    </row>
    <row r="7" spans="1:6" ht="13.5" customHeight="1">
      <c r="B7" s="143" t="s">
        <v>125</v>
      </c>
      <c r="C7" s="148">
        <f>35.5+14.85+50.4+22.07</f>
        <v>122.82</v>
      </c>
      <c r="D7" s="162"/>
      <c r="E7" s="142">
        <f>+D7*C7</f>
        <v>0</v>
      </c>
    </row>
    <row r="8" spans="1:6" ht="13.5" customHeight="1">
      <c r="B8" s="140"/>
      <c r="C8" s="147"/>
      <c r="D8" s="161"/>
      <c r="E8" s="155"/>
    </row>
    <row r="9" spans="1:6" ht="80.099999999999994" customHeight="1">
      <c r="A9" s="141">
        <v>2</v>
      </c>
      <c r="B9" s="212" t="s">
        <v>433</v>
      </c>
      <c r="C9" s="212"/>
      <c r="D9" s="161"/>
      <c r="E9" s="155"/>
    </row>
    <row r="10" spans="1:6" ht="13.5" customHeight="1">
      <c r="B10" s="143" t="s">
        <v>125</v>
      </c>
      <c r="C10" s="148">
        <v>30.5</v>
      </c>
      <c r="D10" s="162"/>
      <c r="E10" s="156">
        <f>+D10*C10</f>
        <v>0</v>
      </c>
    </row>
    <row r="11" spans="1:6" ht="13.5" customHeight="1">
      <c r="B11" s="140"/>
      <c r="C11" s="147"/>
      <c r="D11" s="161"/>
      <c r="E11" s="155"/>
    </row>
    <row r="12" spans="1:6" ht="42.95" customHeight="1">
      <c r="A12" s="141">
        <v>3</v>
      </c>
      <c r="B12" s="212" t="s">
        <v>417</v>
      </c>
      <c r="C12" s="212"/>
      <c r="D12" s="161"/>
      <c r="E12" s="155"/>
    </row>
    <row r="13" spans="1:6" ht="13.5" customHeight="1">
      <c r="B13" s="143" t="s">
        <v>125</v>
      </c>
      <c r="C13" s="148">
        <f>18.4+12.25+3.9</f>
        <v>34.549999999999997</v>
      </c>
      <c r="D13" s="162"/>
      <c r="E13" s="156">
        <f>+D13*C13</f>
        <v>0</v>
      </c>
    </row>
    <row r="14" spans="1:6" ht="13.5" customHeight="1">
      <c r="B14" s="140"/>
      <c r="C14" s="147"/>
      <c r="D14" s="161"/>
      <c r="E14" s="155"/>
    </row>
    <row r="15" spans="1:6" ht="42" customHeight="1">
      <c r="A15" s="141">
        <v>4</v>
      </c>
      <c r="B15" s="212" t="s">
        <v>418</v>
      </c>
      <c r="C15" s="212"/>
      <c r="D15" s="161"/>
      <c r="E15" s="155"/>
    </row>
    <row r="16" spans="1:6" ht="13.5" customHeight="1">
      <c r="B16" s="143" t="s">
        <v>125</v>
      </c>
      <c r="C16" s="148">
        <f>9.95+13.2+7.9</f>
        <v>31.049999999999997</v>
      </c>
      <c r="D16" s="162"/>
      <c r="E16" s="156">
        <f>+D16*C16</f>
        <v>0</v>
      </c>
    </row>
    <row r="17" spans="1:5" ht="13.5" customHeight="1">
      <c r="B17" s="140"/>
      <c r="C17" s="147"/>
      <c r="D17" s="161"/>
      <c r="E17" s="155"/>
    </row>
    <row r="18" spans="1:5" ht="72.95" customHeight="1">
      <c r="A18" s="141">
        <v>5</v>
      </c>
      <c r="B18" s="212" t="s">
        <v>434</v>
      </c>
      <c r="C18" s="212"/>
      <c r="D18" s="161"/>
      <c r="E18" s="155"/>
    </row>
    <row r="19" spans="1:5" ht="13.5" customHeight="1">
      <c r="B19" s="143" t="s">
        <v>419</v>
      </c>
      <c r="C19" s="148">
        <v>1</v>
      </c>
      <c r="D19" s="162"/>
      <c r="E19" s="156">
        <f>+D19*C19</f>
        <v>0</v>
      </c>
    </row>
    <row r="20" spans="1:5" ht="13.5" customHeight="1">
      <c r="B20" s="140"/>
      <c r="C20" s="147"/>
      <c r="D20" s="161"/>
      <c r="E20" s="155"/>
    </row>
    <row r="21" spans="1:5" ht="111.95" customHeight="1">
      <c r="A21" s="141">
        <v>6</v>
      </c>
      <c r="B21" s="212" t="s">
        <v>435</v>
      </c>
      <c r="C21" s="212"/>
      <c r="D21" s="161"/>
      <c r="E21" s="155"/>
    </row>
    <row r="22" spans="1:5" ht="13.5" customHeight="1">
      <c r="B22" s="143" t="s">
        <v>419</v>
      </c>
      <c r="C22" s="148">
        <v>6</v>
      </c>
      <c r="D22" s="162"/>
      <c r="E22" s="156">
        <f>+D22*C22</f>
        <v>0</v>
      </c>
    </row>
    <row r="23" spans="1:5" ht="13.5" customHeight="1">
      <c r="B23" s="140"/>
      <c r="C23" s="147"/>
      <c r="D23" s="161"/>
      <c r="E23" s="155"/>
    </row>
    <row r="24" spans="1:5" ht="45" customHeight="1">
      <c r="A24" s="141">
        <v>7</v>
      </c>
      <c r="B24" s="212" t="s">
        <v>420</v>
      </c>
      <c r="C24" s="212"/>
      <c r="D24" s="161"/>
      <c r="E24" s="155"/>
    </row>
    <row r="25" spans="1:5" ht="13.5" customHeight="1">
      <c r="B25" s="143" t="s">
        <v>419</v>
      </c>
      <c r="C25" s="148">
        <v>6</v>
      </c>
      <c r="D25" s="162"/>
      <c r="E25" s="156">
        <f>+D25*C25</f>
        <v>0</v>
      </c>
    </row>
    <row r="26" spans="1:5" ht="13.5" customHeight="1">
      <c r="B26" s="140"/>
      <c r="C26" s="147"/>
      <c r="D26" s="161"/>
      <c r="E26" s="155"/>
    </row>
    <row r="27" spans="1:5" ht="42" customHeight="1">
      <c r="A27" s="141">
        <v>8</v>
      </c>
      <c r="B27" s="212" t="s">
        <v>421</v>
      </c>
      <c r="C27" s="212"/>
      <c r="D27" s="161"/>
      <c r="E27" s="155"/>
    </row>
    <row r="28" spans="1:5" ht="13.5" customHeight="1">
      <c r="B28" s="143" t="s">
        <v>419</v>
      </c>
      <c r="C28" s="148">
        <v>2</v>
      </c>
      <c r="D28" s="162"/>
      <c r="E28" s="156">
        <f>+D28*C28</f>
        <v>0</v>
      </c>
    </row>
    <row r="29" spans="1:5" ht="13.5" customHeight="1">
      <c r="B29" s="140"/>
      <c r="C29" s="147"/>
      <c r="D29" s="161"/>
      <c r="E29" s="155"/>
    </row>
    <row r="30" spans="1:5" ht="45.95" customHeight="1">
      <c r="A30" s="141">
        <v>9</v>
      </c>
      <c r="B30" s="212" t="s">
        <v>422</v>
      </c>
      <c r="C30" s="212"/>
      <c r="D30" s="161"/>
      <c r="E30" s="155"/>
    </row>
    <row r="31" spans="1:5" ht="13.5" customHeight="1">
      <c r="B31" s="143" t="s">
        <v>419</v>
      </c>
      <c r="C31" s="148">
        <v>2</v>
      </c>
      <c r="D31" s="162"/>
      <c r="E31" s="156">
        <f>+D31*C31</f>
        <v>0</v>
      </c>
    </row>
    <row r="32" spans="1:5" ht="13.5" customHeight="1">
      <c r="B32" s="140"/>
      <c r="C32" s="147"/>
      <c r="D32" s="161"/>
      <c r="E32" s="155"/>
    </row>
    <row r="33" spans="1:5" ht="13.5" customHeight="1">
      <c r="A33" s="141">
        <v>10</v>
      </c>
      <c r="B33" s="212" t="s">
        <v>423</v>
      </c>
      <c r="C33" s="212"/>
      <c r="D33" s="161"/>
      <c r="E33" s="155"/>
    </row>
    <row r="34" spans="1:5" ht="13.5" customHeight="1">
      <c r="B34" s="143" t="s">
        <v>83</v>
      </c>
      <c r="C34" s="148">
        <v>2</v>
      </c>
      <c r="D34" s="162"/>
      <c r="E34" s="156">
        <f>+D34*C34</f>
        <v>0</v>
      </c>
    </row>
    <row r="35" spans="1:5" ht="13.5" customHeight="1">
      <c r="B35" s="140"/>
      <c r="C35" s="147"/>
      <c r="D35" s="161"/>
      <c r="E35" s="155"/>
    </row>
    <row r="36" spans="1:5" ht="13.5" customHeight="1">
      <c r="A36" s="141">
        <v>11</v>
      </c>
      <c r="B36" s="212" t="s">
        <v>424</v>
      </c>
      <c r="C36" s="212"/>
      <c r="D36" s="161"/>
      <c r="E36" s="155"/>
    </row>
    <row r="37" spans="1:5" ht="13.5" customHeight="1">
      <c r="B37" s="143" t="s">
        <v>83</v>
      </c>
      <c r="C37" s="148">
        <v>4</v>
      </c>
      <c r="D37" s="162"/>
      <c r="E37" s="156">
        <f>+D37*C37</f>
        <v>0</v>
      </c>
    </row>
    <row r="38" spans="1:5" ht="13.5" customHeight="1">
      <c r="B38" s="140"/>
      <c r="C38" s="147"/>
      <c r="D38" s="161"/>
      <c r="E38" s="155"/>
    </row>
    <row r="39" spans="1:5" ht="29.85" customHeight="1">
      <c r="A39" s="141">
        <v>12</v>
      </c>
      <c r="B39" s="212" t="s">
        <v>425</v>
      </c>
      <c r="C39" s="212"/>
      <c r="D39" s="161"/>
      <c r="E39" s="155"/>
    </row>
    <row r="40" spans="1:5" ht="13.5" customHeight="1">
      <c r="B40" s="143" t="s">
        <v>83</v>
      </c>
      <c r="C40" s="148">
        <v>4</v>
      </c>
      <c r="D40" s="162"/>
      <c r="E40" s="156">
        <f>+D40*C40</f>
        <v>0</v>
      </c>
    </row>
    <row r="41" spans="1:5" ht="13.5" customHeight="1">
      <c r="B41" s="140"/>
      <c r="C41" s="147"/>
      <c r="D41" s="161"/>
      <c r="E41" s="155"/>
    </row>
    <row r="42" spans="1:5" ht="13.5" customHeight="1">
      <c r="A42" s="141">
        <v>13</v>
      </c>
      <c r="B42" s="212" t="s">
        <v>426</v>
      </c>
      <c r="C42" s="212"/>
      <c r="D42" s="161"/>
      <c r="E42" s="155"/>
    </row>
    <row r="43" spans="1:5" ht="13.5" customHeight="1">
      <c r="B43" s="143" t="s">
        <v>129</v>
      </c>
      <c r="C43" s="148">
        <v>45</v>
      </c>
      <c r="D43" s="162"/>
      <c r="E43" s="156">
        <f>+D43*C43</f>
        <v>0</v>
      </c>
    </row>
    <row r="44" spans="1:5" ht="13.5" customHeight="1">
      <c r="B44" s="140"/>
      <c r="C44" s="147"/>
      <c r="D44" s="161"/>
      <c r="E44" s="155"/>
    </row>
    <row r="45" spans="1:5" ht="13.5" customHeight="1">
      <c r="A45" s="141">
        <v>14</v>
      </c>
      <c r="B45" s="212" t="s">
        <v>437</v>
      </c>
      <c r="C45" s="212"/>
      <c r="D45" s="161"/>
      <c r="E45" s="155"/>
    </row>
    <row r="46" spans="1:5" ht="13.5" customHeight="1">
      <c r="B46" s="143" t="s">
        <v>129</v>
      </c>
      <c r="C46" s="148">
        <v>34</v>
      </c>
      <c r="D46" s="162"/>
      <c r="E46" s="156">
        <f>+D46*C46</f>
        <v>0</v>
      </c>
    </row>
    <row r="47" spans="1:5" ht="13.5" customHeight="1">
      <c r="B47" s="140"/>
      <c r="C47" s="147"/>
      <c r="D47" s="161"/>
      <c r="E47" s="155"/>
    </row>
    <row r="48" spans="1:5" ht="27" customHeight="1">
      <c r="A48" s="141">
        <v>15</v>
      </c>
      <c r="B48" s="212" t="s">
        <v>427</v>
      </c>
      <c r="C48" s="212"/>
      <c r="D48" s="161"/>
      <c r="E48" s="155"/>
    </row>
    <row r="49" spans="1:5" ht="13.5" customHeight="1">
      <c r="B49" s="143" t="s">
        <v>129</v>
      </c>
      <c r="C49" s="148">
        <f>145+59.4+35.6</f>
        <v>240</v>
      </c>
      <c r="D49" s="162"/>
      <c r="E49" s="156">
        <f>+D49*C49</f>
        <v>0</v>
      </c>
    </row>
    <row r="50" spans="1:5" ht="13.5" customHeight="1">
      <c r="B50" s="140"/>
      <c r="C50" s="147"/>
      <c r="D50" s="161"/>
      <c r="E50" s="155"/>
    </row>
    <row r="51" spans="1:5" ht="13.5" customHeight="1">
      <c r="A51" s="141">
        <v>16</v>
      </c>
      <c r="B51" s="213" t="s">
        <v>428</v>
      </c>
      <c r="C51" s="213"/>
      <c r="D51" s="161"/>
      <c r="E51" s="155"/>
    </row>
    <row r="52" spans="1:5" ht="13.5" customHeight="1">
      <c r="B52" s="143" t="s">
        <v>429</v>
      </c>
      <c r="C52" s="148">
        <v>2</v>
      </c>
      <c r="D52" s="162">
        <f>SUM(E7:E49)*0.02</f>
        <v>0</v>
      </c>
      <c r="E52" s="156">
        <f>SUM(E7:E49)*0.02</f>
        <v>0</v>
      </c>
    </row>
    <row r="53" spans="1:5" ht="13.5" customHeight="1">
      <c r="B53" s="140"/>
      <c r="C53" s="147"/>
      <c r="D53" s="161"/>
      <c r="E53" s="155"/>
    </row>
    <row r="54" spans="1:5" ht="13.5" customHeight="1">
      <c r="A54" s="152"/>
      <c r="B54" s="153" t="s">
        <v>449</v>
      </c>
      <c r="C54" s="154"/>
      <c r="D54" s="163"/>
      <c r="E54" s="157">
        <f>SUM(E7:E52)</f>
        <v>0</v>
      </c>
    </row>
    <row r="55" spans="1:5" ht="13.5" customHeight="1">
      <c r="A55" s="135"/>
      <c r="B55" s="136"/>
      <c r="C55" s="149"/>
      <c r="D55" s="164"/>
      <c r="E55" s="158"/>
    </row>
    <row r="56" spans="1:5">
      <c r="B56" s="151"/>
    </row>
    <row r="57" spans="1:5">
      <c r="B57" s="151"/>
    </row>
  </sheetData>
  <sheetProtection selectLockedCells="1"/>
  <mergeCells count="16">
    <mergeCell ref="B36:C36"/>
    <mergeCell ref="B18:C18"/>
    <mergeCell ref="B6:C6"/>
    <mergeCell ref="B9:C9"/>
    <mergeCell ref="B12:C12"/>
    <mergeCell ref="B15:C15"/>
    <mergeCell ref="B21:C21"/>
    <mergeCell ref="B24:C24"/>
    <mergeCell ref="B27:C27"/>
    <mergeCell ref="B30:C30"/>
    <mergeCell ref="B33:C33"/>
    <mergeCell ref="B39:C39"/>
    <mergeCell ref="B42:C42"/>
    <mergeCell ref="B45:C45"/>
    <mergeCell ref="B48:C48"/>
    <mergeCell ref="B51:C51"/>
  </mergeCells>
  <phoneticPr fontId="188" type="noConversion"/>
  <pageMargins left="0.75314960629921257" right="0.1631496062992126" top="1" bottom="1" header="0" footer="0"/>
  <pageSetup paperSize="9" scale="80" orientation="portrait"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H65"/>
  <sheetViews>
    <sheetView zoomScaleSheetLayoutView="110" workbookViewId="0">
      <selection activeCell="H24" sqref="H24"/>
    </sheetView>
  </sheetViews>
  <sheetFormatPr defaultColWidth="8.85546875" defaultRowHeight="14.25"/>
  <cols>
    <col min="1" max="3" width="8.85546875" style="22"/>
    <col min="4" max="4" width="11.42578125" style="22" customWidth="1"/>
    <col min="5" max="5" width="13.42578125" style="22" customWidth="1"/>
    <col min="6" max="6" width="18" style="15" customWidth="1"/>
    <col min="7" max="7" width="7.85546875" style="22" customWidth="1"/>
    <col min="8" max="8" width="9.140625" style="22" bestFit="1" customWidth="1"/>
    <col min="9" max="258" width="8.85546875" style="1"/>
    <col min="259" max="259" width="11.42578125" style="1" customWidth="1"/>
    <col min="260" max="260" width="8.85546875" style="1"/>
    <col min="261" max="261" width="18" style="1" customWidth="1"/>
    <col min="262" max="262" width="7.85546875" style="1" customWidth="1"/>
    <col min="263" max="514" width="8.85546875" style="1"/>
    <col min="515" max="515" width="11.42578125" style="1" customWidth="1"/>
    <col min="516" max="516" width="8.85546875" style="1"/>
    <col min="517" max="517" width="18" style="1" customWidth="1"/>
    <col min="518" max="518" width="7.85546875" style="1" customWidth="1"/>
    <col min="519" max="770" width="8.85546875" style="1"/>
    <col min="771" max="771" width="11.42578125" style="1" customWidth="1"/>
    <col min="772" max="772" width="8.85546875" style="1"/>
    <col min="773" max="773" width="18" style="1" customWidth="1"/>
    <col min="774" max="774" width="7.85546875" style="1" customWidth="1"/>
    <col min="775" max="1026" width="8.85546875" style="1"/>
    <col min="1027" max="1027" width="11.42578125" style="1" customWidth="1"/>
    <col min="1028" max="1028" width="8.85546875" style="1"/>
    <col min="1029" max="1029" width="18" style="1" customWidth="1"/>
    <col min="1030" max="1030" width="7.85546875" style="1" customWidth="1"/>
    <col min="1031" max="1282" width="8.85546875" style="1"/>
    <col min="1283" max="1283" width="11.42578125" style="1" customWidth="1"/>
    <col min="1284" max="1284" width="8.85546875" style="1"/>
    <col min="1285" max="1285" width="18" style="1" customWidth="1"/>
    <col min="1286" max="1286" width="7.85546875" style="1" customWidth="1"/>
    <col min="1287" max="1538" width="8.85546875" style="1"/>
    <col min="1539" max="1539" width="11.42578125" style="1" customWidth="1"/>
    <col min="1540" max="1540" width="8.85546875" style="1"/>
    <col min="1541" max="1541" width="18" style="1" customWidth="1"/>
    <col min="1542" max="1542" width="7.85546875" style="1" customWidth="1"/>
    <col min="1543" max="1794" width="8.85546875" style="1"/>
    <col min="1795" max="1795" width="11.42578125" style="1" customWidth="1"/>
    <col min="1796" max="1796" width="8.85546875" style="1"/>
    <col min="1797" max="1797" width="18" style="1" customWidth="1"/>
    <col min="1798" max="1798" width="7.85546875" style="1" customWidth="1"/>
    <col min="1799" max="2050" width="8.85546875" style="1"/>
    <col min="2051" max="2051" width="11.42578125" style="1" customWidth="1"/>
    <col min="2052" max="2052" width="8.85546875" style="1"/>
    <col min="2053" max="2053" width="18" style="1" customWidth="1"/>
    <col min="2054" max="2054" width="7.85546875" style="1" customWidth="1"/>
    <col min="2055" max="2306" width="8.85546875" style="1"/>
    <col min="2307" max="2307" width="11.42578125" style="1" customWidth="1"/>
    <col min="2308" max="2308" width="8.85546875" style="1"/>
    <col min="2309" max="2309" width="18" style="1" customWidth="1"/>
    <col min="2310" max="2310" width="7.85546875" style="1" customWidth="1"/>
    <col min="2311" max="2562" width="8.85546875" style="1"/>
    <col min="2563" max="2563" width="11.42578125" style="1" customWidth="1"/>
    <col min="2564" max="2564" width="8.85546875" style="1"/>
    <col min="2565" max="2565" width="18" style="1" customWidth="1"/>
    <col min="2566" max="2566" width="7.85546875" style="1" customWidth="1"/>
    <col min="2567" max="2818" width="8.85546875" style="1"/>
    <col min="2819" max="2819" width="11.42578125" style="1" customWidth="1"/>
    <col min="2820" max="2820" width="8.85546875" style="1"/>
    <col min="2821" max="2821" width="18" style="1" customWidth="1"/>
    <col min="2822" max="2822" width="7.85546875" style="1" customWidth="1"/>
    <col min="2823" max="3074" width="8.85546875" style="1"/>
    <col min="3075" max="3075" width="11.42578125" style="1" customWidth="1"/>
    <col min="3076" max="3076" width="8.85546875" style="1"/>
    <col min="3077" max="3077" width="18" style="1" customWidth="1"/>
    <col min="3078" max="3078" width="7.85546875" style="1" customWidth="1"/>
    <col min="3079" max="3330" width="8.85546875" style="1"/>
    <col min="3331" max="3331" width="11.42578125" style="1" customWidth="1"/>
    <col min="3332" max="3332" width="8.85546875" style="1"/>
    <col min="3333" max="3333" width="18" style="1" customWidth="1"/>
    <col min="3334" max="3334" width="7.85546875" style="1" customWidth="1"/>
    <col min="3335" max="3586" width="8.85546875" style="1"/>
    <col min="3587" max="3587" width="11.42578125" style="1" customWidth="1"/>
    <col min="3588" max="3588" width="8.85546875" style="1"/>
    <col min="3589" max="3589" width="18" style="1" customWidth="1"/>
    <col min="3590" max="3590" width="7.85546875" style="1" customWidth="1"/>
    <col min="3591" max="3842" width="8.85546875" style="1"/>
    <col min="3843" max="3843" width="11.42578125" style="1" customWidth="1"/>
    <col min="3844" max="3844" width="8.85546875" style="1"/>
    <col min="3845" max="3845" width="18" style="1" customWidth="1"/>
    <col min="3846" max="3846" width="7.85546875" style="1" customWidth="1"/>
    <col min="3847" max="4098" width="8.85546875" style="1"/>
    <col min="4099" max="4099" width="11.42578125" style="1" customWidth="1"/>
    <col min="4100" max="4100" width="8.85546875" style="1"/>
    <col min="4101" max="4101" width="18" style="1" customWidth="1"/>
    <col min="4102" max="4102" width="7.85546875" style="1" customWidth="1"/>
    <col min="4103" max="4354" width="8.85546875" style="1"/>
    <col min="4355" max="4355" width="11.42578125" style="1" customWidth="1"/>
    <col min="4356" max="4356" width="8.85546875" style="1"/>
    <col min="4357" max="4357" width="18" style="1" customWidth="1"/>
    <col min="4358" max="4358" width="7.85546875" style="1" customWidth="1"/>
    <col min="4359" max="4610" width="8.85546875" style="1"/>
    <col min="4611" max="4611" width="11.42578125" style="1" customWidth="1"/>
    <col min="4612" max="4612" width="8.85546875" style="1"/>
    <col min="4613" max="4613" width="18" style="1" customWidth="1"/>
    <col min="4614" max="4614" width="7.85546875" style="1" customWidth="1"/>
    <col min="4615" max="4866" width="8.85546875" style="1"/>
    <col min="4867" max="4867" width="11.42578125" style="1" customWidth="1"/>
    <col min="4868" max="4868" width="8.85546875" style="1"/>
    <col min="4869" max="4869" width="18" style="1" customWidth="1"/>
    <col min="4870" max="4870" width="7.85546875" style="1" customWidth="1"/>
    <col min="4871" max="5122" width="8.85546875" style="1"/>
    <col min="5123" max="5123" width="11.42578125" style="1" customWidth="1"/>
    <col min="5124" max="5124" width="8.85546875" style="1"/>
    <col min="5125" max="5125" width="18" style="1" customWidth="1"/>
    <col min="5126" max="5126" width="7.85546875" style="1" customWidth="1"/>
    <col min="5127" max="5378" width="8.85546875" style="1"/>
    <col min="5379" max="5379" width="11.42578125" style="1" customWidth="1"/>
    <col min="5380" max="5380" width="8.85546875" style="1"/>
    <col min="5381" max="5381" width="18" style="1" customWidth="1"/>
    <col min="5382" max="5382" width="7.85546875" style="1" customWidth="1"/>
    <col min="5383" max="5634" width="8.85546875" style="1"/>
    <col min="5635" max="5635" width="11.42578125" style="1" customWidth="1"/>
    <col min="5636" max="5636" width="8.85546875" style="1"/>
    <col min="5637" max="5637" width="18" style="1" customWidth="1"/>
    <col min="5638" max="5638" width="7.85546875" style="1" customWidth="1"/>
    <col min="5639" max="5890" width="8.85546875" style="1"/>
    <col min="5891" max="5891" width="11.42578125" style="1" customWidth="1"/>
    <col min="5892" max="5892" width="8.85546875" style="1"/>
    <col min="5893" max="5893" width="18" style="1" customWidth="1"/>
    <col min="5894" max="5894" width="7.85546875" style="1" customWidth="1"/>
    <col min="5895" max="6146" width="8.85546875" style="1"/>
    <col min="6147" max="6147" width="11.42578125" style="1" customWidth="1"/>
    <col min="6148" max="6148" width="8.85546875" style="1"/>
    <col min="6149" max="6149" width="18" style="1" customWidth="1"/>
    <col min="6150" max="6150" width="7.85546875" style="1" customWidth="1"/>
    <col min="6151" max="6402" width="8.85546875" style="1"/>
    <col min="6403" max="6403" width="11.42578125" style="1" customWidth="1"/>
    <col min="6404" max="6404" width="8.85546875" style="1"/>
    <col min="6405" max="6405" width="18" style="1" customWidth="1"/>
    <col min="6406" max="6406" width="7.85546875" style="1" customWidth="1"/>
    <col min="6407" max="6658" width="8.85546875" style="1"/>
    <col min="6659" max="6659" width="11.42578125" style="1" customWidth="1"/>
    <col min="6660" max="6660" width="8.85546875" style="1"/>
    <col min="6661" max="6661" width="18" style="1" customWidth="1"/>
    <col min="6662" max="6662" width="7.85546875" style="1" customWidth="1"/>
    <col min="6663" max="6914" width="8.85546875" style="1"/>
    <col min="6915" max="6915" width="11.42578125" style="1" customWidth="1"/>
    <col min="6916" max="6916" width="8.85546875" style="1"/>
    <col min="6917" max="6917" width="18" style="1" customWidth="1"/>
    <col min="6918" max="6918" width="7.85546875" style="1" customWidth="1"/>
    <col min="6919" max="7170" width="8.85546875" style="1"/>
    <col min="7171" max="7171" width="11.42578125" style="1" customWidth="1"/>
    <col min="7172" max="7172" width="8.85546875" style="1"/>
    <col min="7173" max="7173" width="18" style="1" customWidth="1"/>
    <col min="7174" max="7174" width="7.85546875" style="1" customWidth="1"/>
    <col min="7175" max="7426" width="8.85546875" style="1"/>
    <col min="7427" max="7427" width="11.42578125" style="1" customWidth="1"/>
    <col min="7428" max="7428" width="8.85546875" style="1"/>
    <col min="7429" max="7429" width="18" style="1" customWidth="1"/>
    <col min="7430" max="7430" width="7.85546875" style="1" customWidth="1"/>
    <col min="7431" max="7682" width="8.85546875" style="1"/>
    <col min="7683" max="7683" width="11.42578125" style="1" customWidth="1"/>
    <col min="7684" max="7684" width="8.85546875" style="1"/>
    <col min="7685" max="7685" width="18" style="1" customWidth="1"/>
    <col min="7686" max="7686" width="7.85546875" style="1" customWidth="1"/>
    <col min="7687" max="7938" width="8.85546875" style="1"/>
    <col min="7939" max="7939" width="11.42578125" style="1" customWidth="1"/>
    <col min="7940" max="7940" width="8.85546875" style="1"/>
    <col min="7941" max="7941" width="18" style="1" customWidth="1"/>
    <col min="7942" max="7942" width="7.85546875" style="1" customWidth="1"/>
    <col min="7943" max="8194" width="8.85546875" style="1"/>
    <col min="8195" max="8195" width="11.42578125" style="1" customWidth="1"/>
    <col min="8196" max="8196" width="8.85546875" style="1"/>
    <col min="8197" max="8197" width="18" style="1" customWidth="1"/>
    <col min="8198" max="8198" width="7.85546875" style="1" customWidth="1"/>
    <col min="8199" max="8450" width="8.85546875" style="1"/>
    <col min="8451" max="8451" width="11.42578125" style="1" customWidth="1"/>
    <col min="8452" max="8452" width="8.85546875" style="1"/>
    <col min="8453" max="8453" width="18" style="1" customWidth="1"/>
    <col min="8454" max="8454" width="7.85546875" style="1" customWidth="1"/>
    <col min="8455" max="8706" width="8.85546875" style="1"/>
    <col min="8707" max="8707" width="11.42578125" style="1" customWidth="1"/>
    <col min="8708" max="8708" width="8.85546875" style="1"/>
    <col min="8709" max="8709" width="18" style="1" customWidth="1"/>
    <col min="8710" max="8710" width="7.85546875" style="1" customWidth="1"/>
    <col min="8711" max="8962" width="8.85546875" style="1"/>
    <col min="8963" max="8963" width="11.42578125" style="1" customWidth="1"/>
    <col min="8964" max="8964" width="8.85546875" style="1"/>
    <col min="8965" max="8965" width="18" style="1" customWidth="1"/>
    <col min="8966" max="8966" width="7.85546875" style="1" customWidth="1"/>
    <col min="8967" max="9218" width="8.85546875" style="1"/>
    <col min="9219" max="9219" width="11.42578125" style="1" customWidth="1"/>
    <col min="9220" max="9220" width="8.85546875" style="1"/>
    <col min="9221" max="9221" width="18" style="1" customWidth="1"/>
    <col min="9222" max="9222" width="7.85546875" style="1" customWidth="1"/>
    <col min="9223" max="9474" width="8.85546875" style="1"/>
    <col min="9475" max="9475" width="11.42578125" style="1" customWidth="1"/>
    <col min="9476" max="9476" width="8.85546875" style="1"/>
    <col min="9477" max="9477" width="18" style="1" customWidth="1"/>
    <col min="9478" max="9478" width="7.85546875" style="1" customWidth="1"/>
    <col min="9479" max="9730" width="8.85546875" style="1"/>
    <col min="9731" max="9731" width="11.42578125" style="1" customWidth="1"/>
    <col min="9732" max="9732" width="8.85546875" style="1"/>
    <col min="9733" max="9733" width="18" style="1" customWidth="1"/>
    <col min="9734" max="9734" width="7.85546875" style="1" customWidth="1"/>
    <col min="9735" max="9986" width="8.85546875" style="1"/>
    <col min="9987" max="9987" width="11.42578125" style="1" customWidth="1"/>
    <col min="9988" max="9988" width="8.85546875" style="1"/>
    <col min="9989" max="9989" width="18" style="1" customWidth="1"/>
    <col min="9990" max="9990" width="7.85546875" style="1" customWidth="1"/>
    <col min="9991" max="10242" width="8.85546875" style="1"/>
    <col min="10243" max="10243" width="11.42578125" style="1" customWidth="1"/>
    <col min="10244" max="10244" width="8.85546875" style="1"/>
    <col min="10245" max="10245" width="18" style="1" customWidth="1"/>
    <col min="10246" max="10246" width="7.85546875" style="1" customWidth="1"/>
    <col min="10247" max="10498" width="8.85546875" style="1"/>
    <col min="10499" max="10499" width="11.42578125" style="1" customWidth="1"/>
    <col min="10500" max="10500" width="8.85546875" style="1"/>
    <col min="10501" max="10501" width="18" style="1" customWidth="1"/>
    <col min="10502" max="10502" width="7.85546875" style="1" customWidth="1"/>
    <col min="10503" max="10754" width="8.85546875" style="1"/>
    <col min="10755" max="10755" width="11.42578125" style="1" customWidth="1"/>
    <col min="10756" max="10756" width="8.85546875" style="1"/>
    <col min="10757" max="10757" width="18" style="1" customWidth="1"/>
    <col min="10758" max="10758" width="7.85546875" style="1" customWidth="1"/>
    <col min="10759" max="11010" width="8.85546875" style="1"/>
    <col min="11011" max="11011" width="11.42578125" style="1" customWidth="1"/>
    <col min="11012" max="11012" width="8.85546875" style="1"/>
    <col min="11013" max="11013" width="18" style="1" customWidth="1"/>
    <col min="11014" max="11014" width="7.85546875" style="1" customWidth="1"/>
    <col min="11015" max="11266" width="8.85546875" style="1"/>
    <col min="11267" max="11267" width="11.42578125" style="1" customWidth="1"/>
    <col min="11268" max="11268" width="8.85546875" style="1"/>
    <col min="11269" max="11269" width="18" style="1" customWidth="1"/>
    <col min="11270" max="11270" width="7.85546875" style="1" customWidth="1"/>
    <col min="11271" max="11522" width="8.85546875" style="1"/>
    <col min="11523" max="11523" width="11.42578125" style="1" customWidth="1"/>
    <col min="11524" max="11524" width="8.85546875" style="1"/>
    <col min="11525" max="11525" width="18" style="1" customWidth="1"/>
    <col min="11526" max="11526" width="7.85546875" style="1" customWidth="1"/>
    <col min="11527" max="11778" width="8.85546875" style="1"/>
    <col min="11779" max="11779" width="11.42578125" style="1" customWidth="1"/>
    <col min="11780" max="11780" width="8.85546875" style="1"/>
    <col min="11781" max="11781" width="18" style="1" customWidth="1"/>
    <col min="11782" max="11782" width="7.85546875" style="1" customWidth="1"/>
    <col min="11783" max="12034" width="8.85546875" style="1"/>
    <col min="12035" max="12035" width="11.42578125" style="1" customWidth="1"/>
    <col min="12036" max="12036" width="8.85546875" style="1"/>
    <col min="12037" max="12037" width="18" style="1" customWidth="1"/>
    <col min="12038" max="12038" width="7.85546875" style="1" customWidth="1"/>
    <col min="12039" max="12290" width="8.85546875" style="1"/>
    <col min="12291" max="12291" width="11.42578125" style="1" customWidth="1"/>
    <col min="12292" max="12292" width="8.85546875" style="1"/>
    <col min="12293" max="12293" width="18" style="1" customWidth="1"/>
    <col min="12294" max="12294" width="7.85546875" style="1" customWidth="1"/>
    <col min="12295" max="12546" width="8.85546875" style="1"/>
    <col min="12547" max="12547" width="11.42578125" style="1" customWidth="1"/>
    <col min="12548" max="12548" width="8.85546875" style="1"/>
    <col min="12549" max="12549" width="18" style="1" customWidth="1"/>
    <col min="12550" max="12550" width="7.85546875" style="1" customWidth="1"/>
    <col min="12551" max="12802" width="8.85546875" style="1"/>
    <col min="12803" max="12803" width="11.42578125" style="1" customWidth="1"/>
    <col min="12804" max="12804" width="8.85546875" style="1"/>
    <col min="12805" max="12805" width="18" style="1" customWidth="1"/>
    <col min="12806" max="12806" width="7.85546875" style="1" customWidth="1"/>
    <col min="12807" max="13058" width="8.85546875" style="1"/>
    <col min="13059" max="13059" width="11.42578125" style="1" customWidth="1"/>
    <col min="13060" max="13060" width="8.85546875" style="1"/>
    <col min="13061" max="13061" width="18" style="1" customWidth="1"/>
    <col min="13062" max="13062" width="7.85546875" style="1" customWidth="1"/>
    <col min="13063" max="13314" width="8.85546875" style="1"/>
    <col min="13315" max="13315" width="11.42578125" style="1" customWidth="1"/>
    <col min="13316" max="13316" width="8.85546875" style="1"/>
    <col min="13317" max="13317" width="18" style="1" customWidth="1"/>
    <col min="13318" max="13318" width="7.85546875" style="1" customWidth="1"/>
    <col min="13319" max="13570" width="8.85546875" style="1"/>
    <col min="13571" max="13571" width="11.42578125" style="1" customWidth="1"/>
    <col min="13572" max="13572" width="8.85546875" style="1"/>
    <col min="13573" max="13573" width="18" style="1" customWidth="1"/>
    <col min="13574" max="13574" width="7.85546875" style="1" customWidth="1"/>
    <col min="13575" max="13826" width="8.85546875" style="1"/>
    <col min="13827" max="13827" width="11.42578125" style="1" customWidth="1"/>
    <col min="13828" max="13828" width="8.85546875" style="1"/>
    <col min="13829" max="13829" width="18" style="1" customWidth="1"/>
    <col min="13830" max="13830" width="7.85546875" style="1" customWidth="1"/>
    <col min="13831" max="14082" width="8.85546875" style="1"/>
    <col min="14083" max="14083" width="11.42578125" style="1" customWidth="1"/>
    <col min="14084" max="14084" width="8.85546875" style="1"/>
    <col min="14085" max="14085" width="18" style="1" customWidth="1"/>
    <col min="14086" max="14086" width="7.85546875" style="1" customWidth="1"/>
    <col min="14087" max="14338" width="8.85546875" style="1"/>
    <col min="14339" max="14339" width="11.42578125" style="1" customWidth="1"/>
    <col min="14340" max="14340" width="8.85546875" style="1"/>
    <col min="14341" max="14341" width="18" style="1" customWidth="1"/>
    <col min="14342" max="14342" width="7.85546875" style="1" customWidth="1"/>
    <col min="14343" max="14594" width="8.85546875" style="1"/>
    <col min="14595" max="14595" width="11.42578125" style="1" customWidth="1"/>
    <col min="14596" max="14596" width="8.85546875" style="1"/>
    <col min="14597" max="14597" width="18" style="1" customWidth="1"/>
    <col min="14598" max="14598" width="7.85546875" style="1" customWidth="1"/>
    <col min="14599" max="14850" width="8.85546875" style="1"/>
    <col min="14851" max="14851" width="11.42578125" style="1" customWidth="1"/>
    <col min="14852" max="14852" width="8.85546875" style="1"/>
    <col min="14853" max="14853" width="18" style="1" customWidth="1"/>
    <col min="14854" max="14854" width="7.85546875" style="1" customWidth="1"/>
    <col min="14855" max="15106" width="8.85546875" style="1"/>
    <col min="15107" max="15107" width="11.42578125" style="1" customWidth="1"/>
    <col min="15108" max="15108" width="8.85546875" style="1"/>
    <col min="15109" max="15109" width="18" style="1" customWidth="1"/>
    <col min="15110" max="15110" width="7.85546875" style="1" customWidth="1"/>
    <col min="15111" max="15362" width="8.85546875" style="1"/>
    <col min="15363" max="15363" width="11.42578125" style="1" customWidth="1"/>
    <col min="15364" max="15364" width="8.85546875" style="1"/>
    <col min="15365" max="15365" width="18" style="1" customWidth="1"/>
    <col min="15366" max="15366" width="7.85546875" style="1" customWidth="1"/>
    <col min="15367" max="15618" width="8.85546875" style="1"/>
    <col min="15619" max="15619" width="11.42578125" style="1" customWidth="1"/>
    <col min="15620" max="15620" width="8.85546875" style="1"/>
    <col min="15621" max="15621" width="18" style="1" customWidth="1"/>
    <col min="15622" max="15622" width="7.85546875" style="1" customWidth="1"/>
    <col min="15623" max="15874" width="8.85546875" style="1"/>
    <col min="15875" max="15875" width="11.42578125" style="1" customWidth="1"/>
    <col min="15876" max="15876" width="8.85546875" style="1"/>
    <col min="15877" max="15877" width="18" style="1" customWidth="1"/>
    <col min="15878" max="15878" width="7.85546875" style="1" customWidth="1"/>
    <col min="15879" max="16130" width="8.85546875" style="1"/>
    <col min="16131" max="16131" width="11.42578125" style="1" customWidth="1"/>
    <col min="16132" max="16132" width="8.85546875" style="1"/>
    <col min="16133" max="16133" width="18" style="1" customWidth="1"/>
    <col min="16134" max="16134" width="7.85546875" style="1" customWidth="1"/>
    <col min="16135" max="16384" width="8.85546875" style="1"/>
  </cols>
  <sheetData>
    <row r="2" spans="1:7" ht="15">
      <c r="A2" s="21" t="s">
        <v>455</v>
      </c>
      <c r="B2" s="21" t="s">
        <v>103</v>
      </c>
      <c r="F2" s="22"/>
      <c r="G2" s="15"/>
    </row>
    <row r="3" spans="1:7">
      <c r="A3" s="22" t="s">
        <v>104</v>
      </c>
    </row>
    <row r="4" spans="1:7" ht="15">
      <c r="A4" s="21" t="s">
        <v>105</v>
      </c>
      <c r="B4" s="21" t="s">
        <v>160</v>
      </c>
      <c r="F4" s="15">
        <f>+'G Zemeljska dela'!E43</f>
        <v>0</v>
      </c>
    </row>
    <row r="6" spans="1:7" ht="15">
      <c r="A6" s="21" t="s">
        <v>106</v>
      </c>
      <c r="B6" s="21" t="s">
        <v>107</v>
      </c>
      <c r="F6" s="15">
        <f>+'G Rušilna in demontažna dela'!E48</f>
        <v>0</v>
      </c>
    </row>
    <row r="7" spans="1:7" ht="15">
      <c r="A7" s="21" t="s">
        <v>104</v>
      </c>
    </row>
    <row r="8" spans="1:7" ht="15">
      <c r="A8" s="21" t="s">
        <v>108</v>
      </c>
      <c r="B8" s="21" t="s">
        <v>136</v>
      </c>
      <c r="F8" s="15">
        <f>'G Tesarska dela'!E34</f>
        <v>0</v>
      </c>
    </row>
    <row r="9" spans="1:7">
      <c r="A9" s="22" t="s">
        <v>104</v>
      </c>
    </row>
    <row r="10" spans="1:7" ht="15">
      <c r="A10" s="21" t="s">
        <v>109</v>
      </c>
      <c r="B10" s="21" t="s">
        <v>135</v>
      </c>
      <c r="F10" s="15">
        <f>'G Betonska dela'!E42</f>
        <v>0</v>
      </c>
    </row>
    <row r="11" spans="1:7">
      <c r="A11" s="22" t="s">
        <v>104</v>
      </c>
    </row>
    <row r="12" spans="1:7" ht="15">
      <c r="A12" s="21" t="s">
        <v>110</v>
      </c>
      <c r="B12" s="21" t="s">
        <v>137</v>
      </c>
      <c r="F12" s="15">
        <f>+'G Zidarska dela'!E108</f>
        <v>0</v>
      </c>
    </row>
    <row r="14" spans="1:7" ht="15">
      <c r="A14" s="177" t="s">
        <v>111</v>
      </c>
      <c r="B14" s="177" t="s">
        <v>459</v>
      </c>
      <c r="C14" s="29"/>
      <c r="D14" s="29"/>
      <c r="E14" s="29"/>
      <c r="F14" s="16">
        <f>+'G Zun kan'!E29</f>
        <v>0</v>
      </c>
    </row>
    <row r="16" spans="1:7" ht="15">
      <c r="A16" s="21" t="s">
        <v>112</v>
      </c>
      <c r="F16" s="15">
        <f>SUM(F4:F15)</f>
        <v>0</v>
      </c>
    </row>
    <row r="18" spans="1:6">
      <c r="A18" s="22" t="s">
        <v>104</v>
      </c>
    </row>
    <row r="19" spans="1:6" ht="15">
      <c r="A19" s="21" t="s">
        <v>113</v>
      </c>
      <c r="B19" s="21" t="s">
        <v>163</v>
      </c>
      <c r="F19" s="15">
        <f>+'O Kleparska dela'!E18</f>
        <v>0</v>
      </c>
    </row>
    <row r="20" spans="1:6">
      <c r="A20" s="22" t="s">
        <v>104</v>
      </c>
    </row>
    <row r="21" spans="1:6" ht="15">
      <c r="A21" s="21" t="s">
        <v>114</v>
      </c>
      <c r="B21" s="205" t="s">
        <v>164</v>
      </c>
      <c r="C21" s="205"/>
      <c r="D21" s="205"/>
      <c r="F21" s="15">
        <f>'O Ključarničarska dela'!E39</f>
        <v>0</v>
      </c>
    </row>
    <row r="22" spans="1:6">
      <c r="A22" s="22" t="s">
        <v>104</v>
      </c>
    </row>
    <row r="23" spans="1:6" ht="15">
      <c r="A23" s="21" t="s">
        <v>115</v>
      </c>
      <c r="B23" s="21" t="s">
        <v>138</v>
      </c>
      <c r="F23" s="15">
        <f>'O Kamnošeška dela'!E41</f>
        <v>0</v>
      </c>
    </row>
    <row r="24" spans="1:6">
      <c r="A24" s="22" t="s">
        <v>116</v>
      </c>
    </row>
    <row r="25" spans="1:6" ht="15">
      <c r="A25" s="21" t="s">
        <v>117</v>
      </c>
      <c r="B25" s="21" t="s">
        <v>139</v>
      </c>
      <c r="F25" s="15">
        <f>+'O Keramičarska dela'!E12</f>
        <v>0</v>
      </c>
    </row>
    <row r="26" spans="1:6">
      <c r="A26" s="22" t="s">
        <v>104</v>
      </c>
    </row>
    <row r="27" spans="1:6" ht="15">
      <c r="A27" s="21" t="s">
        <v>118</v>
      </c>
      <c r="B27" s="21" t="s">
        <v>119</v>
      </c>
      <c r="F27" s="15">
        <f>'O Tlakarska dela'!E18</f>
        <v>0</v>
      </c>
    </row>
    <row r="29" spans="1:6" ht="16.350000000000001" customHeight="1">
      <c r="A29" s="21" t="s">
        <v>120</v>
      </c>
      <c r="B29" s="97" t="s">
        <v>165</v>
      </c>
      <c r="C29" s="97"/>
      <c r="D29" s="97"/>
      <c r="F29" s="15">
        <f>+'O Spušč strop in mavec dela'!E27</f>
        <v>0</v>
      </c>
    </row>
    <row r="30" spans="1:6" ht="15">
      <c r="A30" s="21"/>
      <c r="B30" s="21"/>
      <c r="C30" s="21"/>
    </row>
    <row r="31" spans="1:6" ht="15">
      <c r="A31" s="21" t="s">
        <v>121</v>
      </c>
      <c r="B31" s="97" t="s">
        <v>166</v>
      </c>
      <c r="C31" s="97"/>
      <c r="D31" s="99"/>
      <c r="E31" s="99"/>
      <c r="F31" s="15">
        <f>+'O Slikopleskar fasader  dela'!E22</f>
        <v>0</v>
      </c>
    </row>
    <row r="32" spans="1:6" ht="15">
      <c r="A32" s="21"/>
      <c r="B32" s="21"/>
      <c r="C32" s="21"/>
    </row>
    <row r="33" spans="1:8" ht="15">
      <c r="A33" s="21" t="s">
        <v>157</v>
      </c>
      <c r="B33" s="21" t="s">
        <v>167</v>
      </c>
      <c r="C33" s="21"/>
      <c r="F33" s="15">
        <f>+'O Notranja bolniška vrata'!E22</f>
        <v>0</v>
      </c>
    </row>
    <row r="34" spans="1:8" ht="15">
      <c r="A34" s="21"/>
      <c r="B34" s="21"/>
      <c r="C34" s="21"/>
    </row>
    <row r="35" spans="1:8" ht="15">
      <c r="A35" s="21" t="s">
        <v>161</v>
      </c>
      <c r="B35" s="21" t="s">
        <v>162</v>
      </c>
      <c r="C35" s="21"/>
      <c r="F35" s="15">
        <f>+'O Stavbno pohištvo ALU'!E36</f>
        <v>0</v>
      </c>
    </row>
    <row r="36" spans="1:8" ht="15">
      <c r="A36" s="21"/>
      <c r="B36" s="21"/>
      <c r="C36" s="21"/>
    </row>
    <row r="37" spans="1:8" ht="15">
      <c r="A37" s="177" t="s">
        <v>168</v>
      </c>
      <c r="B37" s="177" t="s">
        <v>452</v>
      </c>
      <c r="C37" s="177"/>
      <c r="D37" s="29"/>
      <c r="E37" s="29"/>
      <c r="F37" s="16">
        <f>+'CISTI PROSTORI'!E54</f>
        <v>0</v>
      </c>
    </row>
    <row r="39" spans="1:8" ht="15">
      <c r="A39" s="21" t="s">
        <v>453</v>
      </c>
      <c r="F39" s="15">
        <f>SUM(F19:F38)</f>
        <v>0</v>
      </c>
    </row>
    <row r="40" spans="1:8" ht="15.75" thickBot="1">
      <c r="A40" s="100"/>
      <c r="B40" s="101"/>
      <c r="C40" s="101"/>
      <c r="D40" s="101"/>
      <c r="E40" s="101"/>
      <c r="F40" s="102"/>
    </row>
    <row r="41" spans="1:8" ht="15">
      <c r="A41" s="103"/>
      <c r="B41" s="104"/>
      <c r="C41" s="104"/>
      <c r="D41" s="104"/>
      <c r="E41" s="104"/>
      <c r="F41" s="53"/>
    </row>
    <row r="42" spans="1:8" ht="15">
      <c r="A42" s="21" t="s">
        <v>454</v>
      </c>
      <c r="B42" s="98" t="s">
        <v>440</v>
      </c>
      <c r="F42" s="15">
        <f>(F16+F39)*0.03</f>
        <v>0</v>
      </c>
    </row>
    <row r="43" spans="1:8" ht="15">
      <c r="A43" s="21"/>
    </row>
    <row r="44" spans="1:8" ht="15">
      <c r="A44" s="21" t="s">
        <v>450</v>
      </c>
      <c r="B44" s="98" t="s">
        <v>169</v>
      </c>
      <c r="F44" s="15">
        <f>+'Nepredvidena in proj dela'!E23</f>
        <v>0</v>
      </c>
    </row>
    <row r="45" spans="1:8">
      <c r="H45" s="15"/>
    </row>
    <row r="46" spans="1:8" ht="15">
      <c r="A46" s="177" t="s">
        <v>457</v>
      </c>
      <c r="B46" s="29"/>
      <c r="C46" s="29"/>
      <c r="D46" s="29"/>
      <c r="E46" s="29"/>
      <c r="F46" s="16">
        <f>F39+F42+F44</f>
        <v>0</v>
      </c>
      <c r="H46" s="15"/>
    </row>
    <row r="47" spans="1:8" ht="15" thickBot="1">
      <c r="A47" s="101"/>
      <c r="B47" s="101"/>
      <c r="C47" s="101"/>
      <c r="D47" s="101"/>
      <c r="E47" s="101"/>
      <c r="F47" s="102"/>
    </row>
    <row r="48" spans="1:8" ht="15">
      <c r="A48" s="103"/>
      <c r="B48" s="104"/>
      <c r="C48" s="104"/>
      <c r="D48" s="104"/>
      <c r="E48" s="104"/>
      <c r="F48" s="53"/>
    </row>
    <row r="49" spans="1:6" ht="15">
      <c r="A49" s="21" t="s">
        <v>451</v>
      </c>
      <c r="F49" s="15">
        <f>F16+F46</f>
        <v>0</v>
      </c>
    </row>
    <row r="50" spans="1:6" ht="15.75" thickBot="1">
      <c r="A50" s="100"/>
      <c r="B50" s="101"/>
      <c r="C50" s="101"/>
      <c r="D50" s="101"/>
      <c r="E50" s="101"/>
      <c r="F50" s="102"/>
    </row>
    <row r="51" spans="1:6" ht="15">
      <c r="B51" s="205"/>
      <c r="C51" s="205"/>
      <c r="D51" s="205"/>
    </row>
    <row r="53" spans="1:6" ht="15">
      <c r="B53" s="21"/>
    </row>
    <row r="55" spans="1:6" ht="15">
      <c r="B55" s="21"/>
    </row>
    <row r="57" spans="1:6" ht="15">
      <c r="B57" s="21"/>
    </row>
    <row r="59" spans="1:6" ht="15">
      <c r="B59" s="21"/>
      <c r="C59" s="21"/>
    </row>
    <row r="60" spans="1:6" ht="15">
      <c r="B60" s="21"/>
      <c r="C60" s="21"/>
    </row>
    <row r="61" spans="1:6" ht="15">
      <c r="B61" s="21"/>
      <c r="C61" s="21"/>
    </row>
    <row r="62" spans="1:6" ht="15">
      <c r="B62" s="21"/>
      <c r="C62" s="21"/>
    </row>
    <row r="63" spans="1:6" ht="15">
      <c r="B63" s="21"/>
      <c r="C63" s="21"/>
    </row>
    <row r="64" spans="1:6" ht="15">
      <c r="B64" s="21"/>
      <c r="C64" s="21"/>
    </row>
    <row r="65" spans="2:3" ht="15">
      <c r="B65" s="21"/>
      <c r="C65" s="21"/>
    </row>
  </sheetData>
  <mergeCells count="2">
    <mergeCell ref="B21:D21"/>
    <mergeCell ref="B51:D51"/>
  </mergeCells>
  <phoneticPr fontId="8" type="noConversion"/>
  <pageMargins left="0.55118110236220474" right="0" top="0.78740157480314965" bottom="0.78740157480314965" header="0.51181102362204722" footer="0.51181102362204722"/>
  <pageSetup paperSize="9" scale="95" orientation="portrait"/>
  <headerFooter>
    <oddHeader>&amp;LPZI  01 – 18      
&amp;C                                                Rekonstrukcija lekarne                                    1.4.  Projektantski popis  GO del</oddHeader>
  </headerFooter>
  <colBreaks count="1" manualBreakCount="1">
    <brk id="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195"/>
  <sheetViews>
    <sheetView topLeftCell="A19" zoomScale="125" zoomScaleNormal="125" zoomScalePageLayoutView="125" workbookViewId="0">
      <selection activeCell="B3" sqref="B3:E3"/>
    </sheetView>
  </sheetViews>
  <sheetFormatPr defaultColWidth="8.85546875" defaultRowHeight="14.25"/>
  <cols>
    <col min="1" max="1" width="4.5703125" style="23" customWidth="1"/>
    <col min="2" max="2" width="53.42578125" style="13" customWidth="1"/>
    <col min="3" max="3" width="8.85546875" style="22"/>
    <col min="4" max="4" width="8.85546875" style="15"/>
    <col min="5" max="5" width="12.42578125" style="15" customWidth="1"/>
    <col min="6" max="256" width="8.85546875" style="1"/>
    <col min="257" max="257" width="4.5703125" style="1" customWidth="1"/>
    <col min="258" max="258" width="53.42578125" style="1" customWidth="1"/>
    <col min="259" max="512" width="8.85546875" style="1"/>
    <col min="513" max="513" width="4.5703125" style="1" customWidth="1"/>
    <col min="514" max="514" width="53.42578125" style="1" customWidth="1"/>
    <col min="515" max="768" width="8.85546875" style="1"/>
    <col min="769" max="769" width="4.5703125" style="1" customWidth="1"/>
    <col min="770" max="770" width="53.42578125" style="1" customWidth="1"/>
    <col min="771" max="1024" width="8.85546875" style="1"/>
    <col min="1025" max="1025" width="4.5703125" style="1" customWidth="1"/>
    <col min="1026" max="1026" width="53.42578125" style="1" customWidth="1"/>
    <col min="1027" max="1280" width="8.85546875" style="1"/>
    <col min="1281" max="1281" width="4.5703125" style="1" customWidth="1"/>
    <col min="1282" max="1282" width="53.42578125" style="1" customWidth="1"/>
    <col min="1283" max="1536" width="8.85546875" style="1"/>
    <col min="1537" max="1537" width="4.5703125" style="1" customWidth="1"/>
    <col min="1538" max="1538" width="53.42578125" style="1" customWidth="1"/>
    <col min="1539" max="1792" width="8.85546875" style="1"/>
    <col min="1793" max="1793" width="4.5703125" style="1" customWidth="1"/>
    <col min="1794" max="1794" width="53.42578125" style="1" customWidth="1"/>
    <col min="1795" max="2048" width="8.85546875" style="1"/>
    <col min="2049" max="2049" width="4.5703125" style="1" customWidth="1"/>
    <col min="2050" max="2050" width="53.42578125" style="1" customWidth="1"/>
    <col min="2051" max="2304" width="8.85546875" style="1"/>
    <col min="2305" max="2305" width="4.5703125" style="1" customWidth="1"/>
    <col min="2306" max="2306" width="53.42578125" style="1" customWidth="1"/>
    <col min="2307" max="2560" width="8.85546875" style="1"/>
    <col min="2561" max="2561" width="4.5703125" style="1" customWidth="1"/>
    <col min="2562" max="2562" width="53.42578125" style="1" customWidth="1"/>
    <col min="2563" max="2816" width="8.85546875" style="1"/>
    <col min="2817" max="2817" width="4.5703125" style="1" customWidth="1"/>
    <col min="2818" max="2818" width="53.42578125" style="1" customWidth="1"/>
    <col min="2819" max="3072" width="8.85546875" style="1"/>
    <col min="3073" max="3073" width="4.5703125" style="1" customWidth="1"/>
    <col min="3074" max="3074" width="53.42578125" style="1" customWidth="1"/>
    <col min="3075" max="3328" width="8.85546875" style="1"/>
    <col min="3329" max="3329" width="4.5703125" style="1" customWidth="1"/>
    <col min="3330" max="3330" width="53.42578125" style="1" customWidth="1"/>
    <col min="3331" max="3584" width="8.85546875" style="1"/>
    <col min="3585" max="3585" width="4.5703125" style="1" customWidth="1"/>
    <col min="3586" max="3586" width="53.42578125" style="1" customWidth="1"/>
    <col min="3587" max="3840" width="8.85546875" style="1"/>
    <col min="3841" max="3841" width="4.5703125" style="1" customWidth="1"/>
    <col min="3842" max="3842" width="53.42578125" style="1" customWidth="1"/>
    <col min="3843" max="4096" width="8.85546875" style="1"/>
    <col min="4097" max="4097" width="4.5703125" style="1" customWidth="1"/>
    <col min="4098" max="4098" width="53.42578125" style="1" customWidth="1"/>
    <col min="4099" max="4352" width="8.85546875" style="1"/>
    <col min="4353" max="4353" width="4.5703125" style="1" customWidth="1"/>
    <col min="4354" max="4354" width="53.42578125" style="1" customWidth="1"/>
    <col min="4355" max="4608" width="8.85546875" style="1"/>
    <col min="4609" max="4609" width="4.5703125" style="1" customWidth="1"/>
    <col min="4610" max="4610" width="53.42578125" style="1" customWidth="1"/>
    <col min="4611" max="4864" width="8.85546875" style="1"/>
    <col min="4865" max="4865" width="4.5703125" style="1" customWidth="1"/>
    <col min="4866" max="4866" width="53.42578125" style="1" customWidth="1"/>
    <col min="4867" max="5120" width="8.85546875" style="1"/>
    <col min="5121" max="5121" width="4.5703125" style="1" customWidth="1"/>
    <col min="5122" max="5122" width="53.42578125" style="1" customWidth="1"/>
    <col min="5123" max="5376" width="8.85546875" style="1"/>
    <col min="5377" max="5377" width="4.5703125" style="1" customWidth="1"/>
    <col min="5378" max="5378" width="53.42578125" style="1" customWidth="1"/>
    <col min="5379" max="5632" width="8.85546875" style="1"/>
    <col min="5633" max="5633" width="4.5703125" style="1" customWidth="1"/>
    <col min="5634" max="5634" width="53.42578125" style="1" customWidth="1"/>
    <col min="5635" max="5888" width="8.85546875" style="1"/>
    <col min="5889" max="5889" width="4.5703125" style="1" customWidth="1"/>
    <col min="5890" max="5890" width="53.42578125" style="1" customWidth="1"/>
    <col min="5891" max="6144" width="8.85546875" style="1"/>
    <col min="6145" max="6145" width="4.5703125" style="1" customWidth="1"/>
    <col min="6146" max="6146" width="53.42578125" style="1" customWidth="1"/>
    <col min="6147" max="6400" width="8.85546875" style="1"/>
    <col min="6401" max="6401" width="4.5703125" style="1" customWidth="1"/>
    <col min="6402" max="6402" width="53.42578125" style="1" customWidth="1"/>
    <col min="6403" max="6656" width="8.85546875" style="1"/>
    <col min="6657" max="6657" width="4.5703125" style="1" customWidth="1"/>
    <col min="6658" max="6658" width="53.42578125" style="1" customWidth="1"/>
    <col min="6659" max="6912" width="8.85546875" style="1"/>
    <col min="6913" max="6913" width="4.5703125" style="1" customWidth="1"/>
    <col min="6914" max="6914" width="53.42578125" style="1" customWidth="1"/>
    <col min="6915" max="7168" width="8.85546875" style="1"/>
    <col min="7169" max="7169" width="4.5703125" style="1" customWidth="1"/>
    <col min="7170" max="7170" width="53.42578125" style="1" customWidth="1"/>
    <col min="7171" max="7424" width="8.85546875" style="1"/>
    <col min="7425" max="7425" width="4.5703125" style="1" customWidth="1"/>
    <col min="7426" max="7426" width="53.42578125" style="1" customWidth="1"/>
    <col min="7427" max="7680" width="8.85546875" style="1"/>
    <col min="7681" max="7681" width="4.5703125" style="1" customWidth="1"/>
    <col min="7682" max="7682" width="53.42578125" style="1" customWidth="1"/>
    <col min="7683" max="7936" width="8.85546875" style="1"/>
    <col min="7937" max="7937" width="4.5703125" style="1" customWidth="1"/>
    <col min="7938" max="7938" width="53.42578125" style="1" customWidth="1"/>
    <col min="7939" max="8192" width="8.85546875" style="1"/>
    <col min="8193" max="8193" width="4.5703125" style="1" customWidth="1"/>
    <col min="8194" max="8194" width="53.42578125" style="1" customWidth="1"/>
    <col min="8195" max="8448" width="8.85546875" style="1"/>
    <col min="8449" max="8449" width="4.5703125" style="1" customWidth="1"/>
    <col min="8450" max="8450" width="53.42578125" style="1" customWidth="1"/>
    <col min="8451" max="8704" width="8.85546875" style="1"/>
    <col min="8705" max="8705" width="4.5703125" style="1" customWidth="1"/>
    <col min="8706" max="8706" width="53.42578125" style="1" customWidth="1"/>
    <col min="8707" max="8960" width="8.85546875" style="1"/>
    <col min="8961" max="8961" width="4.5703125" style="1" customWidth="1"/>
    <col min="8962" max="8962" width="53.42578125" style="1" customWidth="1"/>
    <col min="8963" max="9216" width="8.85546875" style="1"/>
    <col min="9217" max="9217" width="4.5703125" style="1" customWidth="1"/>
    <col min="9218" max="9218" width="53.42578125" style="1" customWidth="1"/>
    <col min="9219" max="9472" width="8.85546875" style="1"/>
    <col min="9473" max="9473" width="4.5703125" style="1" customWidth="1"/>
    <col min="9474" max="9474" width="53.42578125" style="1" customWidth="1"/>
    <col min="9475" max="9728" width="8.85546875" style="1"/>
    <col min="9729" max="9729" width="4.5703125" style="1" customWidth="1"/>
    <col min="9730" max="9730" width="53.42578125" style="1" customWidth="1"/>
    <col min="9731" max="9984" width="8.85546875" style="1"/>
    <col min="9985" max="9985" width="4.5703125" style="1" customWidth="1"/>
    <col min="9986" max="9986" width="53.42578125" style="1" customWidth="1"/>
    <col min="9987" max="10240" width="8.85546875" style="1"/>
    <col min="10241" max="10241" width="4.5703125" style="1" customWidth="1"/>
    <col min="10242" max="10242" width="53.42578125" style="1" customWidth="1"/>
    <col min="10243" max="10496" width="8.85546875" style="1"/>
    <col min="10497" max="10497" width="4.5703125" style="1" customWidth="1"/>
    <col min="10498" max="10498" width="53.42578125" style="1" customWidth="1"/>
    <col min="10499" max="10752" width="8.85546875" style="1"/>
    <col min="10753" max="10753" width="4.5703125" style="1" customWidth="1"/>
    <col min="10754" max="10754" width="53.42578125" style="1" customWidth="1"/>
    <col min="10755" max="11008" width="8.85546875" style="1"/>
    <col min="11009" max="11009" width="4.5703125" style="1" customWidth="1"/>
    <col min="11010" max="11010" width="53.42578125" style="1" customWidth="1"/>
    <col min="11011" max="11264" width="8.85546875" style="1"/>
    <col min="11265" max="11265" width="4.5703125" style="1" customWidth="1"/>
    <col min="11266" max="11266" width="53.42578125" style="1" customWidth="1"/>
    <col min="11267" max="11520" width="8.85546875" style="1"/>
    <col min="11521" max="11521" width="4.5703125" style="1" customWidth="1"/>
    <col min="11522" max="11522" width="53.42578125" style="1" customWidth="1"/>
    <col min="11523" max="11776" width="8.85546875" style="1"/>
    <col min="11777" max="11777" width="4.5703125" style="1" customWidth="1"/>
    <col min="11778" max="11778" width="53.42578125" style="1" customWidth="1"/>
    <col min="11779" max="12032" width="8.85546875" style="1"/>
    <col min="12033" max="12033" width="4.5703125" style="1" customWidth="1"/>
    <col min="12034" max="12034" width="53.42578125" style="1" customWidth="1"/>
    <col min="12035" max="12288" width="8.85546875" style="1"/>
    <col min="12289" max="12289" width="4.5703125" style="1" customWidth="1"/>
    <col min="12290" max="12290" width="53.42578125" style="1" customWidth="1"/>
    <col min="12291" max="12544" width="8.85546875" style="1"/>
    <col min="12545" max="12545" width="4.5703125" style="1" customWidth="1"/>
    <col min="12546" max="12546" width="53.42578125" style="1" customWidth="1"/>
    <col min="12547" max="12800" width="8.85546875" style="1"/>
    <col min="12801" max="12801" width="4.5703125" style="1" customWidth="1"/>
    <col min="12802" max="12802" width="53.42578125" style="1" customWidth="1"/>
    <col min="12803" max="13056" width="8.85546875" style="1"/>
    <col min="13057" max="13057" width="4.5703125" style="1" customWidth="1"/>
    <col min="13058" max="13058" width="53.42578125" style="1" customWidth="1"/>
    <col min="13059" max="13312" width="8.85546875" style="1"/>
    <col min="13313" max="13313" width="4.5703125" style="1" customWidth="1"/>
    <col min="13314" max="13314" width="53.42578125" style="1" customWidth="1"/>
    <col min="13315" max="13568" width="8.85546875" style="1"/>
    <col min="13569" max="13569" width="4.5703125" style="1" customWidth="1"/>
    <col min="13570" max="13570" width="53.42578125" style="1" customWidth="1"/>
    <col min="13571" max="13824" width="8.85546875" style="1"/>
    <col min="13825" max="13825" width="4.5703125" style="1" customWidth="1"/>
    <col min="13826" max="13826" width="53.42578125" style="1" customWidth="1"/>
    <col min="13827" max="14080" width="8.85546875" style="1"/>
    <col min="14081" max="14081" width="4.5703125" style="1" customWidth="1"/>
    <col min="14082" max="14082" width="53.42578125" style="1" customWidth="1"/>
    <col min="14083" max="14336" width="8.85546875" style="1"/>
    <col min="14337" max="14337" width="4.5703125" style="1" customWidth="1"/>
    <col min="14338" max="14338" width="53.42578125" style="1" customWidth="1"/>
    <col min="14339" max="14592" width="8.85546875" style="1"/>
    <col min="14593" max="14593" width="4.5703125" style="1" customWidth="1"/>
    <col min="14594" max="14594" width="53.42578125" style="1" customWidth="1"/>
    <col min="14595" max="14848" width="8.85546875" style="1"/>
    <col min="14849" max="14849" width="4.5703125" style="1" customWidth="1"/>
    <col min="14850" max="14850" width="53.42578125" style="1" customWidth="1"/>
    <col min="14851" max="15104" width="8.85546875" style="1"/>
    <col min="15105" max="15105" width="4.5703125" style="1" customWidth="1"/>
    <col min="15106" max="15106" width="53.42578125" style="1" customWidth="1"/>
    <col min="15107" max="15360" width="8.85546875" style="1"/>
    <col min="15361" max="15361" width="4.5703125" style="1" customWidth="1"/>
    <col min="15362" max="15362" width="53.42578125" style="1" customWidth="1"/>
    <col min="15363" max="15616" width="8.85546875" style="1"/>
    <col min="15617" max="15617" width="4.5703125" style="1" customWidth="1"/>
    <col min="15618" max="15618" width="53.42578125" style="1" customWidth="1"/>
    <col min="15619" max="15872" width="8.85546875" style="1"/>
    <col min="15873" max="15873" width="4.5703125" style="1" customWidth="1"/>
    <col min="15874" max="15874" width="53.42578125" style="1" customWidth="1"/>
    <col min="15875" max="16128" width="8.85546875" style="1"/>
    <col min="16129" max="16129" width="4.5703125" style="1" customWidth="1"/>
    <col min="16130" max="16130" width="53.42578125" style="1" customWidth="1"/>
    <col min="16131" max="16384" width="8.85546875" style="1"/>
  </cols>
  <sheetData>
    <row r="1" spans="1:6">
      <c r="B1" s="108" t="s">
        <v>159</v>
      </c>
    </row>
    <row r="2" spans="1:6" ht="294" customHeight="1">
      <c r="B2" s="206" t="s">
        <v>411</v>
      </c>
      <c r="C2" s="206"/>
      <c r="D2" s="206"/>
      <c r="E2" s="206"/>
    </row>
    <row r="3" spans="1:6" ht="159" customHeight="1">
      <c r="B3" s="206" t="s">
        <v>410</v>
      </c>
      <c r="C3" s="206"/>
      <c r="D3" s="206"/>
      <c r="E3" s="206"/>
    </row>
    <row r="5" spans="1:6" ht="15">
      <c r="A5" s="21" t="s">
        <v>122</v>
      </c>
      <c r="B5" s="7" t="s">
        <v>98</v>
      </c>
      <c r="C5" s="53"/>
      <c r="D5" s="54"/>
    </row>
    <row r="6" spans="1:6" ht="14.45" customHeight="1">
      <c r="A6" s="55"/>
    </row>
    <row r="7" spans="1:6" ht="15">
      <c r="A7" s="57" t="s">
        <v>123</v>
      </c>
      <c r="B7" s="9" t="s">
        <v>170</v>
      </c>
      <c r="C7" s="53"/>
      <c r="D7" s="54"/>
    </row>
    <row r="8" spans="1:6" s="106" customFormat="1" ht="385.5" customHeight="1">
      <c r="A8" s="105"/>
      <c r="B8" s="207" t="s">
        <v>415</v>
      </c>
      <c r="C8" s="207"/>
      <c r="D8" s="207"/>
      <c r="E8" s="207"/>
    </row>
    <row r="9" spans="1:6">
      <c r="A9" s="55"/>
      <c r="B9" s="56"/>
      <c r="C9" s="53"/>
      <c r="D9" s="54"/>
    </row>
    <row r="10" spans="1:6" ht="76.5" customHeight="1">
      <c r="A10" s="23" t="s">
        <v>124</v>
      </c>
      <c r="B10" s="10" t="s">
        <v>171</v>
      </c>
      <c r="C10" s="58"/>
      <c r="D10" s="59"/>
      <c r="E10" s="59"/>
    </row>
    <row r="11" spans="1:6" ht="17.100000000000001" customHeight="1">
      <c r="B11" s="12" t="s">
        <v>93</v>
      </c>
      <c r="C11" s="60">
        <v>6</v>
      </c>
      <c r="D11" s="61"/>
      <c r="E11" s="61">
        <f>+C11*D11</f>
        <v>0</v>
      </c>
      <c r="F11" s="6"/>
    </row>
    <row r="12" spans="1:6" ht="17.100000000000001" customHeight="1">
      <c r="B12" s="10"/>
      <c r="C12" s="58"/>
      <c r="D12" s="59"/>
      <c r="E12" s="59"/>
    </row>
    <row r="13" spans="1:6">
      <c r="A13" s="23" t="s">
        <v>126</v>
      </c>
      <c r="B13" s="109" t="s">
        <v>172</v>
      </c>
      <c r="C13" s="58"/>
      <c r="E13" s="59"/>
    </row>
    <row r="14" spans="1:6">
      <c r="B14" s="12" t="s">
        <v>93</v>
      </c>
      <c r="C14" s="22">
        <v>24</v>
      </c>
      <c r="E14" s="59">
        <f>+C14*D14</f>
        <v>0</v>
      </c>
    </row>
    <row r="15" spans="1:6">
      <c r="E15" s="59"/>
    </row>
    <row r="16" spans="1:6">
      <c r="E16" s="59"/>
    </row>
    <row r="17" spans="1:5" ht="28.5">
      <c r="A17" s="23" t="s">
        <v>127</v>
      </c>
      <c r="B17" s="10" t="s">
        <v>173</v>
      </c>
      <c r="C17" s="58"/>
      <c r="D17" s="59"/>
      <c r="E17" s="59"/>
    </row>
    <row r="18" spans="1:5">
      <c r="B18" s="11" t="s">
        <v>93</v>
      </c>
      <c r="C18" s="22">
        <v>48</v>
      </c>
      <c r="E18" s="59">
        <f>+C18*D18</f>
        <v>0</v>
      </c>
    </row>
    <row r="19" spans="1:5">
      <c r="B19" s="11"/>
      <c r="E19" s="59"/>
    </row>
    <row r="20" spans="1:5" ht="42.75">
      <c r="A20" s="23" t="s">
        <v>174</v>
      </c>
      <c r="B20" s="10" t="s">
        <v>178</v>
      </c>
      <c r="C20" s="58"/>
      <c r="D20" s="59"/>
      <c r="E20" s="59"/>
    </row>
    <row r="21" spans="1:5">
      <c r="B21" s="11" t="s">
        <v>93</v>
      </c>
      <c r="C21" s="22">
        <v>8</v>
      </c>
      <c r="E21" s="59">
        <f>+C21*D21</f>
        <v>0</v>
      </c>
    </row>
    <row r="22" spans="1:5">
      <c r="B22" s="11"/>
      <c r="E22" s="59"/>
    </row>
    <row r="23" spans="1:5" ht="71.25">
      <c r="A23" s="23" t="s">
        <v>175</v>
      </c>
      <c r="B23" s="10" t="s">
        <v>179</v>
      </c>
      <c r="C23" s="58"/>
      <c r="D23" s="59"/>
      <c r="E23" s="59"/>
    </row>
    <row r="24" spans="1:5">
      <c r="B24" s="11" t="s">
        <v>125</v>
      </c>
      <c r="C24" s="22">
        <v>96</v>
      </c>
      <c r="E24" s="59">
        <f>+C24*D24</f>
        <v>0</v>
      </c>
    </row>
    <row r="25" spans="1:5">
      <c r="B25" s="11"/>
      <c r="E25" s="59"/>
    </row>
    <row r="26" spans="1:5" ht="28.5">
      <c r="A26" s="23" t="s">
        <v>176</v>
      </c>
      <c r="B26" s="10" t="s">
        <v>180</v>
      </c>
      <c r="C26" s="58"/>
      <c r="D26" s="59"/>
      <c r="E26" s="59"/>
    </row>
    <row r="27" spans="1:5">
      <c r="B27" s="11" t="s">
        <v>93</v>
      </c>
      <c r="C27" s="22">
        <v>124</v>
      </c>
      <c r="E27" s="59">
        <f>+C27*D27</f>
        <v>0</v>
      </c>
    </row>
    <row r="28" spans="1:5">
      <c r="B28" s="11"/>
      <c r="E28" s="59"/>
    </row>
    <row r="29" spans="1:5" ht="28.5">
      <c r="A29" s="23" t="s">
        <v>177</v>
      </c>
      <c r="B29" s="10" t="s">
        <v>185</v>
      </c>
      <c r="C29" s="58"/>
      <c r="D29" s="59"/>
      <c r="E29" s="59"/>
    </row>
    <row r="30" spans="1:5">
      <c r="B30" s="11" t="s">
        <v>93</v>
      </c>
      <c r="C30" s="22">
        <v>104</v>
      </c>
      <c r="E30" s="59">
        <f>+C30*D30</f>
        <v>0</v>
      </c>
    </row>
    <row r="31" spans="1:5">
      <c r="B31" s="10"/>
      <c r="C31" s="58"/>
      <c r="E31" s="59"/>
    </row>
    <row r="32" spans="1:5" ht="42.75">
      <c r="A32" s="23" t="s">
        <v>181</v>
      </c>
      <c r="B32" s="10" t="s">
        <v>186</v>
      </c>
      <c r="C32" s="58"/>
      <c r="D32" s="59"/>
      <c r="E32" s="59"/>
    </row>
    <row r="33" spans="1:5">
      <c r="B33" s="11" t="s">
        <v>93</v>
      </c>
      <c r="C33" s="22">
        <v>88</v>
      </c>
      <c r="E33" s="59">
        <f>+C33*D33</f>
        <v>0</v>
      </c>
    </row>
    <row r="34" spans="1:5">
      <c r="B34" s="10"/>
      <c r="C34" s="58"/>
      <c r="D34" s="59"/>
      <c r="E34" s="59"/>
    </row>
    <row r="35" spans="1:5" ht="85.5">
      <c r="A35" s="23" t="s">
        <v>182</v>
      </c>
      <c r="B35" s="10" t="s">
        <v>187</v>
      </c>
      <c r="C35" s="58"/>
      <c r="D35" s="59"/>
      <c r="E35" s="59"/>
    </row>
    <row r="36" spans="1:5">
      <c r="B36" s="11" t="s">
        <v>93</v>
      </c>
      <c r="C36" s="22">
        <v>114</v>
      </c>
      <c r="E36" s="59">
        <f>+C36*D36</f>
        <v>0</v>
      </c>
    </row>
    <row r="37" spans="1:5">
      <c r="B37" s="10"/>
      <c r="C37" s="58"/>
      <c r="D37" s="59"/>
      <c r="E37" s="59"/>
    </row>
    <row r="38" spans="1:5">
      <c r="A38" s="23" t="s">
        <v>183</v>
      </c>
      <c r="B38" s="10" t="s">
        <v>188</v>
      </c>
      <c r="C38" s="58"/>
      <c r="D38" s="59"/>
      <c r="E38" s="59"/>
    </row>
    <row r="39" spans="1:5">
      <c r="B39" s="199" t="s">
        <v>466</v>
      </c>
      <c r="C39" s="200">
        <v>10</v>
      </c>
      <c r="E39" s="59">
        <f>+C39*D39</f>
        <v>0</v>
      </c>
    </row>
    <row r="40" spans="1:5">
      <c r="B40" s="10"/>
      <c r="C40" s="58"/>
      <c r="D40" s="59"/>
      <c r="E40" s="59"/>
    </row>
    <row r="41" spans="1:5">
      <c r="A41" s="23" t="s">
        <v>184</v>
      </c>
      <c r="B41" s="10" t="s">
        <v>189</v>
      </c>
      <c r="C41" s="58"/>
      <c r="D41" s="59"/>
      <c r="E41" s="59"/>
    </row>
    <row r="42" spans="1:5">
      <c r="B42" s="199" t="s">
        <v>466</v>
      </c>
      <c r="C42" s="200">
        <v>10</v>
      </c>
      <c r="E42" s="123">
        <f>+C42*D42</f>
        <v>0</v>
      </c>
    </row>
    <row r="43" spans="1:5">
      <c r="A43" s="30" t="s">
        <v>190</v>
      </c>
      <c r="B43" s="14"/>
      <c r="C43" s="25"/>
      <c r="D43" s="17"/>
      <c r="E43" s="15">
        <f>SUM(E10:E42)</f>
        <v>0</v>
      </c>
    </row>
    <row r="44" spans="1:5">
      <c r="A44" s="22"/>
      <c r="B44" s="22"/>
    </row>
    <row r="45" spans="1:5">
      <c r="A45" s="22"/>
      <c r="B45" s="22"/>
    </row>
    <row r="46" spans="1:5">
      <c r="A46" s="22"/>
      <c r="B46" s="22"/>
    </row>
    <row r="47" spans="1:5">
      <c r="A47" s="22"/>
      <c r="B47" s="22"/>
    </row>
    <row r="48" spans="1:5">
      <c r="A48" s="22"/>
      <c r="B48" s="22"/>
    </row>
    <row r="49" spans="1:2">
      <c r="A49" s="22"/>
      <c r="B49" s="22"/>
    </row>
    <row r="50" spans="1:2">
      <c r="A50" s="22"/>
      <c r="B50" s="22"/>
    </row>
    <row r="51" spans="1:2">
      <c r="A51" s="22"/>
      <c r="B51" s="22"/>
    </row>
    <row r="52" spans="1:2">
      <c r="A52" s="22"/>
      <c r="B52" s="22"/>
    </row>
    <row r="53" spans="1:2">
      <c r="A53" s="22"/>
      <c r="B53" s="22"/>
    </row>
    <row r="54" spans="1:2">
      <c r="A54" s="58"/>
      <c r="B54" s="22"/>
    </row>
    <row r="55" spans="1:2">
      <c r="A55" s="22"/>
      <c r="B55" s="22"/>
    </row>
    <row r="56" spans="1:2">
      <c r="A56" s="22"/>
      <c r="B56" s="22"/>
    </row>
    <row r="57" spans="1:2">
      <c r="A57" s="22"/>
      <c r="B57" s="22"/>
    </row>
    <row r="58" spans="1:2">
      <c r="A58" s="22"/>
      <c r="B58" s="22"/>
    </row>
    <row r="59" spans="1:2">
      <c r="A59" s="22"/>
      <c r="B59" s="22"/>
    </row>
    <row r="60" spans="1:2">
      <c r="A60" s="22"/>
      <c r="B60" s="22"/>
    </row>
    <row r="61" spans="1:2">
      <c r="A61" s="22"/>
      <c r="B61" s="22"/>
    </row>
    <row r="62" spans="1:2">
      <c r="A62" s="22"/>
      <c r="B62" s="22"/>
    </row>
    <row r="63" spans="1:2">
      <c r="A63" s="58"/>
      <c r="B63" s="58"/>
    </row>
    <row r="64" spans="1:2">
      <c r="A64" s="22"/>
      <c r="B64" s="22"/>
    </row>
    <row r="65" spans="1:2">
      <c r="A65" s="22"/>
      <c r="B65" s="22"/>
    </row>
    <row r="66" spans="1:2">
      <c r="A66" s="22"/>
      <c r="B66" s="22"/>
    </row>
    <row r="67" spans="1:2">
      <c r="A67" s="22"/>
      <c r="B67" s="22"/>
    </row>
    <row r="68" spans="1:2">
      <c r="A68" s="22"/>
      <c r="B68" s="22"/>
    </row>
    <row r="69" spans="1:2">
      <c r="A69" s="22"/>
      <c r="B69" s="22"/>
    </row>
    <row r="70" spans="1:2">
      <c r="A70" s="22"/>
      <c r="B70" s="22"/>
    </row>
    <row r="71" spans="1:2">
      <c r="A71" s="22"/>
      <c r="B71" s="22"/>
    </row>
    <row r="72" spans="1:2">
      <c r="A72" s="22"/>
      <c r="B72" s="22"/>
    </row>
    <row r="73" spans="1:2">
      <c r="A73" s="22"/>
      <c r="B73" s="22"/>
    </row>
    <row r="74" spans="1:2">
      <c r="A74" s="22"/>
      <c r="B74" s="22"/>
    </row>
    <row r="75" spans="1:2">
      <c r="A75" s="22"/>
      <c r="B75" s="22"/>
    </row>
    <row r="76" spans="1:2">
      <c r="A76" s="22"/>
      <c r="B76" s="22"/>
    </row>
    <row r="77" spans="1:2">
      <c r="A77" s="22"/>
      <c r="B77" s="22"/>
    </row>
    <row r="78" spans="1:2">
      <c r="A78" s="22"/>
      <c r="B78" s="22"/>
    </row>
    <row r="79" spans="1:2">
      <c r="A79" s="22"/>
      <c r="B79" s="22"/>
    </row>
    <row r="80" spans="1:2">
      <c r="A80" s="22"/>
      <c r="B80" s="22"/>
    </row>
    <row r="81" spans="1:3">
      <c r="A81" s="22"/>
      <c r="B81" s="22"/>
    </row>
    <row r="82" spans="1:3">
      <c r="A82" s="22"/>
      <c r="B82" s="22"/>
    </row>
    <row r="83" spans="1:3">
      <c r="A83" s="58"/>
      <c r="B83" s="58"/>
      <c r="C83" s="58"/>
    </row>
    <row r="84" spans="1:3">
      <c r="A84" s="22"/>
      <c r="B84" s="22"/>
    </row>
    <row r="85" spans="1:3">
      <c r="A85" s="22"/>
      <c r="B85" s="22"/>
    </row>
    <row r="86" spans="1:3">
      <c r="A86" s="22"/>
      <c r="B86" s="22"/>
    </row>
    <row r="87" spans="1:3">
      <c r="A87" s="22"/>
      <c r="B87" s="22"/>
    </row>
    <row r="88" spans="1:3">
      <c r="A88" s="22"/>
      <c r="B88" s="22"/>
    </row>
    <row r="89" spans="1:3">
      <c r="A89" s="22"/>
      <c r="B89" s="22"/>
    </row>
    <row r="90" spans="1:3">
      <c r="A90" s="22"/>
      <c r="B90" s="22"/>
    </row>
    <row r="91" spans="1:3">
      <c r="A91" s="22"/>
      <c r="B91" s="22"/>
    </row>
    <row r="92" spans="1:3" ht="33" customHeight="1">
      <c r="A92" s="22"/>
      <c r="B92" s="22"/>
    </row>
    <row r="93" spans="1:3">
      <c r="A93" s="22"/>
      <c r="B93" s="22"/>
    </row>
    <row r="94" spans="1:3">
      <c r="A94" s="22"/>
      <c r="B94" s="22"/>
    </row>
    <row r="95" spans="1:3" ht="30" customHeight="1">
      <c r="A95" s="22"/>
      <c r="B95" s="22"/>
    </row>
    <row r="96" spans="1:3">
      <c r="A96" s="22"/>
      <c r="B96" s="22"/>
    </row>
    <row r="97" spans="1:2">
      <c r="A97" s="22"/>
      <c r="B97" s="22"/>
    </row>
    <row r="98" spans="1:2">
      <c r="A98" s="22"/>
      <c r="B98" s="22"/>
    </row>
    <row r="99" spans="1:2">
      <c r="A99" s="22"/>
      <c r="B99" s="22"/>
    </row>
    <row r="100" spans="1:2">
      <c r="A100" s="22"/>
      <c r="B100" s="22"/>
    </row>
    <row r="101" spans="1:2">
      <c r="A101" s="58"/>
      <c r="B101" s="22"/>
    </row>
    <row r="102" spans="1:2">
      <c r="A102" s="22"/>
      <c r="B102" s="22"/>
    </row>
    <row r="103" spans="1:2">
      <c r="A103" s="22"/>
      <c r="B103" s="22"/>
    </row>
    <row r="104" spans="1:2">
      <c r="A104" s="22"/>
      <c r="B104" s="22"/>
    </row>
    <row r="105" spans="1:2">
      <c r="A105" s="22"/>
      <c r="B105" s="22"/>
    </row>
    <row r="106" spans="1:2">
      <c r="A106" s="22"/>
      <c r="B106" s="22"/>
    </row>
    <row r="107" spans="1:2">
      <c r="A107" s="22"/>
      <c r="B107" s="22"/>
    </row>
    <row r="108" spans="1:2">
      <c r="A108" s="22"/>
      <c r="B108" s="22"/>
    </row>
    <row r="109" spans="1:2">
      <c r="A109" s="22"/>
      <c r="B109" s="22"/>
    </row>
    <row r="110" spans="1:2">
      <c r="A110" s="58"/>
      <c r="B110" s="22"/>
    </row>
    <row r="111" spans="1:2">
      <c r="A111" s="22"/>
      <c r="B111" s="22"/>
    </row>
    <row r="112" spans="1:2">
      <c r="A112" s="22"/>
      <c r="B112" s="22"/>
    </row>
    <row r="113" spans="1:2">
      <c r="A113" s="10"/>
      <c r="B113" s="22"/>
    </row>
    <row r="114" spans="1:2">
      <c r="A114" s="22"/>
      <c r="B114" s="22"/>
    </row>
    <row r="115" spans="1:2">
      <c r="A115" s="22"/>
      <c r="B115" s="22"/>
    </row>
    <row r="116" spans="1:2">
      <c r="A116" s="22"/>
      <c r="B116" s="22"/>
    </row>
    <row r="117" spans="1:2">
      <c r="A117" s="22"/>
      <c r="B117" s="22"/>
    </row>
    <row r="118" spans="1:2">
      <c r="A118" s="22"/>
      <c r="B118" s="22"/>
    </row>
    <row r="119" spans="1:2">
      <c r="A119" s="22"/>
      <c r="B119" s="22"/>
    </row>
    <row r="120" spans="1:2">
      <c r="A120" s="22"/>
      <c r="B120" s="22"/>
    </row>
    <row r="121" spans="1:2">
      <c r="A121" s="22"/>
      <c r="B121" s="22"/>
    </row>
    <row r="122" spans="1:2">
      <c r="A122" s="22"/>
      <c r="B122" s="22"/>
    </row>
    <row r="123" spans="1:2">
      <c r="A123" s="22"/>
      <c r="B123" s="22"/>
    </row>
    <row r="124" spans="1:2">
      <c r="A124" s="22"/>
      <c r="B124" s="22"/>
    </row>
    <row r="125" spans="1:2">
      <c r="A125" s="10"/>
      <c r="B125" s="22"/>
    </row>
    <row r="126" spans="1:2">
      <c r="A126" s="22"/>
      <c r="B126" s="22"/>
    </row>
    <row r="127" spans="1:2">
      <c r="A127" s="22"/>
      <c r="B127" s="22"/>
    </row>
    <row r="128" spans="1:2">
      <c r="A128" s="22"/>
      <c r="B128" s="22"/>
    </row>
    <row r="129" spans="1:2">
      <c r="A129" s="22"/>
      <c r="B129" s="22"/>
    </row>
    <row r="130" spans="1:2">
      <c r="A130" s="22"/>
      <c r="B130" s="22"/>
    </row>
    <row r="131" spans="1:2">
      <c r="A131" s="22"/>
      <c r="B131" s="22"/>
    </row>
    <row r="132" spans="1:2">
      <c r="A132" s="22"/>
      <c r="B132" s="22"/>
    </row>
    <row r="133" spans="1:2">
      <c r="A133" s="22"/>
      <c r="B133" s="22"/>
    </row>
    <row r="134" spans="1:2">
      <c r="A134" s="22"/>
      <c r="B134" s="22"/>
    </row>
    <row r="135" spans="1:2">
      <c r="A135" s="22"/>
      <c r="B135" s="22"/>
    </row>
    <row r="136" spans="1:2">
      <c r="A136" s="25"/>
      <c r="B136" s="22"/>
    </row>
    <row r="137" spans="1:2">
      <c r="A137" s="22"/>
      <c r="B137" s="22"/>
    </row>
    <row r="138" spans="1:2">
      <c r="A138" s="22"/>
      <c r="B138" s="22"/>
    </row>
    <row r="139" spans="1:2">
      <c r="A139" s="22"/>
      <c r="B139" s="22"/>
    </row>
    <row r="140" spans="1:2">
      <c r="A140" s="22"/>
      <c r="B140" s="22"/>
    </row>
    <row r="141" spans="1:2">
      <c r="A141" s="22"/>
      <c r="B141" s="22"/>
    </row>
    <row r="142" spans="1:2" ht="144.75" customHeight="1">
      <c r="A142" s="22"/>
      <c r="B142" s="22"/>
    </row>
    <row r="143" spans="1:2">
      <c r="A143" s="22"/>
      <c r="B143" s="22"/>
    </row>
    <row r="144" spans="1:2">
      <c r="A144" s="22"/>
      <c r="B144" s="22"/>
    </row>
    <row r="145" spans="1:2">
      <c r="A145" s="22"/>
      <c r="B145" s="22"/>
    </row>
    <row r="146" spans="1:2">
      <c r="A146" s="22"/>
      <c r="B146" s="22"/>
    </row>
    <row r="147" spans="1:2">
      <c r="A147" s="22"/>
      <c r="B147" s="22"/>
    </row>
    <row r="148" spans="1:2">
      <c r="A148" s="22"/>
      <c r="B148" s="22"/>
    </row>
    <row r="149" spans="1:2">
      <c r="A149" s="22"/>
      <c r="B149" s="22"/>
    </row>
    <row r="150" spans="1:2">
      <c r="A150" s="22"/>
      <c r="B150" s="22"/>
    </row>
    <row r="151" spans="1:2">
      <c r="A151" s="22"/>
      <c r="B151" s="22"/>
    </row>
    <row r="152" spans="1:2">
      <c r="A152" s="22"/>
      <c r="B152" s="22"/>
    </row>
    <row r="153" spans="1:2">
      <c r="A153" s="22"/>
      <c r="B153" s="22"/>
    </row>
    <row r="154" spans="1:2">
      <c r="A154" s="22"/>
      <c r="B154" s="22"/>
    </row>
    <row r="155" spans="1:2">
      <c r="A155" s="22"/>
      <c r="B155" s="22"/>
    </row>
    <row r="156" spans="1:2">
      <c r="A156" s="22"/>
      <c r="B156" s="22"/>
    </row>
    <row r="157" spans="1:2">
      <c r="A157" s="22"/>
      <c r="B157" s="22"/>
    </row>
    <row r="158" spans="1:2">
      <c r="A158" s="22"/>
      <c r="B158" s="22"/>
    </row>
    <row r="159" spans="1:2">
      <c r="A159" s="22"/>
      <c r="B159" s="22"/>
    </row>
    <row r="160" spans="1:2">
      <c r="A160" s="22"/>
      <c r="B160" s="22"/>
    </row>
    <row r="161" spans="1:4">
      <c r="A161" s="22"/>
      <c r="B161" s="22"/>
    </row>
    <row r="162" spans="1:4">
      <c r="A162" s="22"/>
      <c r="B162" s="22"/>
    </row>
    <row r="163" spans="1:4">
      <c r="A163" s="58"/>
      <c r="B163" s="22"/>
    </row>
    <row r="164" spans="1:4">
      <c r="A164" s="22"/>
      <c r="B164" s="22"/>
    </row>
    <row r="165" spans="1:4">
      <c r="A165" s="22"/>
      <c r="B165" s="22"/>
    </row>
    <row r="166" spans="1:4">
      <c r="A166" s="10"/>
      <c r="B166" s="10"/>
      <c r="C166" s="10"/>
      <c r="D166" s="62"/>
    </row>
    <row r="167" spans="1:4">
      <c r="A167" s="22"/>
      <c r="B167" s="22"/>
    </row>
    <row r="168" spans="1:4">
      <c r="A168" s="22"/>
      <c r="B168" s="22"/>
    </row>
    <row r="169" spans="1:4">
      <c r="A169" s="22"/>
      <c r="B169" s="22"/>
    </row>
    <row r="170" spans="1:4">
      <c r="A170" s="22"/>
      <c r="B170" s="22"/>
    </row>
    <row r="171" spans="1:4">
      <c r="A171" s="22"/>
      <c r="B171" s="22"/>
    </row>
    <row r="172" spans="1:4">
      <c r="A172" s="10"/>
      <c r="B172" s="10"/>
      <c r="C172" s="10"/>
    </row>
    <row r="173" spans="1:4">
      <c r="A173" s="22"/>
      <c r="B173" s="22"/>
    </row>
    <row r="174" spans="1:4">
      <c r="A174" s="22"/>
      <c r="B174" s="22"/>
    </row>
    <row r="175" spans="1:4">
      <c r="A175" s="10"/>
      <c r="B175" s="22"/>
    </row>
    <row r="176" spans="1:4">
      <c r="A176" s="22"/>
      <c r="B176" s="22"/>
    </row>
    <row r="177" spans="1:2">
      <c r="A177" s="22"/>
      <c r="B177" s="22"/>
    </row>
    <row r="178" spans="1:2">
      <c r="A178" s="25"/>
      <c r="B178" s="22"/>
    </row>
    <row r="179" spans="1:2">
      <c r="A179" s="22"/>
      <c r="B179" s="22"/>
    </row>
    <row r="180" spans="1:2">
      <c r="A180" s="22"/>
      <c r="B180" s="22"/>
    </row>
    <row r="181" spans="1:2">
      <c r="A181" s="22"/>
      <c r="B181" s="22"/>
    </row>
    <row r="182" spans="1:2" ht="156" customHeight="1">
      <c r="A182" s="22"/>
      <c r="B182" s="22"/>
    </row>
    <row r="183" spans="1:2">
      <c r="A183" s="22"/>
      <c r="B183" s="22"/>
    </row>
    <row r="184" spans="1:2">
      <c r="A184" s="22"/>
      <c r="B184" s="22"/>
    </row>
    <row r="185" spans="1:2">
      <c r="A185" s="22"/>
      <c r="B185" s="22"/>
    </row>
    <row r="186" spans="1:2">
      <c r="A186" s="22"/>
      <c r="B186" s="22"/>
    </row>
    <row r="187" spans="1:2">
      <c r="A187" s="22"/>
      <c r="B187" s="22"/>
    </row>
    <row r="188" spans="1:2">
      <c r="A188" s="22"/>
      <c r="B188" s="22"/>
    </row>
    <row r="189" spans="1:2">
      <c r="A189" s="22"/>
      <c r="B189" s="22"/>
    </row>
    <row r="190" spans="1:2">
      <c r="A190" s="22"/>
      <c r="B190" s="22"/>
    </row>
    <row r="191" spans="1:2">
      <c r="A191" s="22"/>
      <c r="B191" s="22"/>
    </row>
    <row r="192" spans="1:2">
      <c r="A192" s="22"/>
      <c r="B192" s="22"/>
    </row>
    <row r="193" spans="1:2">
      <c r="A193" s="22"/>
      <c r="B193" s="22"/>
    </row>
    <row r="194" spans="1:2">
      <c r="A194" s="22"/>
      <c r="B194" s="22"/>
    </row>
    <row r="195" spans="1:2">
      <c r="A195" s="22"/>
      <c r="B195" s="22"/>
    </row>
  </sheetData>
  <mergeCells count="3">
    <mergeCell ref="B2:E2"/>
    <mergeCell ref="B3:E3"/>
    <mergeCell ref="B8:E8"/>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4"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F48"/>
  <sheetViews>
    <sheetView topLeftCell="A36" zoomScale="125" zoomScaleNormal="125" zoomScalePageLayoutView="125" workbookViewId="0">
      <selection activeCell="B46" sqref="B46"/>
    </sheetView>
  </sheetViews>
  <sheetFormatPr defaultColWidth="8.85546875" defaultRowHeight="14.25"/>
  <cols>
    <col min="1" max="1" width="4.5703125" style="23" customWidth="1"/>
    <col min="2" max="2" width="49.85546875" style="13" customWidth="1"/>
    <col min="3" max="3" width="10.140625" style="65" customWidth="1"/>
    <col min="4" max="4" width="10.42578125" style="66" customWidth="1"/>
    <col min="5" max="5" width="12.42578125" style="15" customWidth="1"/>
    <col min="6" max="256" width="8.85546875" style="1"/>
    <col min="257" max="257" width="4.5703125" style="1" customWidth="1"/>
    <col min="258" max="258" width="53.42578125" style="1" customWidth="1"/>
    <col min="259" max="259" width="8.42578125" style="1" customWidth="1"/>
    <col min="260" max="261" width="9.5703125" style="1" customWidth="1"/>
    <col min="262" max="512" width="8.85546875" style="1"/>
    <col min="513" max="513" width="4.5703125" style="1" customWidth="1"/>
    <col min="514" max="514" width="53.42578125" style="1" customWidth="1"/>
    <col min="515" max="515" width="8.42578125" style="1" customWidth="1"/>
    <col min="516" max="517" width="9.5703125" style="1" customWidth="1"/>
    <col min="518" max="768" width="8.85546875" style="1"/>
    <col min="769" max="769" width="4.5703125" style="1" customWidth="1"/>
    <col min="770" max="770" width="53.42578125" style="1" customWidth="1"/>
    <col min="771" max="771" width="8.42578125" style="1" customWidth="1"/>
    <col min="772" max="773" width="9.5703125" style="1" customWidth="1"/>
    <col min="774" max="1024" width="8.85546875" style="1"/>
    <col min="1025" max="1025" width="4.5703125" style="1" customWidth="1"/>
    <col min="1026" max="1026" width="53.42578125" style="1" customWidth="1"/>
    <col min="1027" max="1027" width="8.42578125" style="1" customWidth="1"/>
    <col min="1028" max="1029" width="9.5703125" style="1" customWidth="1"/>
    <col min="1030" max="1280" width="8.85546875" style="1"/>
    <col min="1281" max="1281" width="4.5703125" style="1" customWidth="1"/>
    <col min="1282" max="1282" width="53.42578125" style="1" customWidth="1"/>
    <col min="1283" max="1283" width="8.42578125" style="1" customWidth="1"/>
    <col min="1284" max="1285" width="9.5703125" style="1" customWidth="1"/>
    <col min="1286" max="1536" width="8.85546875" style="1"/>
    <col min="1537" max="1537" width="4.5703125" style="1" customWidth="1"/>
    <col min="1538" max="1538" width="53.42578125" style="1" customWidth="1"/>
    <col min="1539" max="1539" width="8.42578125" style="1" customWidth="1"/>
    <col min="1540" max="1541" width="9.5703125" style="1" customWidth="1"/>
    <col min="1542" max="1792" width="8.85546875" style="1"/>
    <col min="1793" max="1793" width="4.5703125" style="1" customWidth="1"/>
    <col min="1794" max="1794" width="53.42578125" style="1" customWidth="1"/>
    <col min="1795" max="1795" width="8.42578125" style="1" customWidth="1"/>
    <col min="1796" max="1797" width="9.5703125" style="1" customWidth="1"/>
    <col min="1798" max="2048" width="8.85546875" style="1"/>
    <col min="2049" max="2049" width="4.5703125" style="1" customWidth="1"/>
    <col min="2050" max="2050" width="53.42578125" style="1" customWidth="1"/>
    <col min="2051" max="2051" width="8.42578125" style="1" customWidth="1"/>
    <col min="2052" max="2053" width="9.5703125" style="1" customWidth="1"/>
    <col min="2054" max="2304" width="8.85546875" style="1"/>
    <col min="2305" max="2305" width="4.5703125" style="1" customWidth="1"/>
    <col min="2306" max="2306" width="53.42578125" style="1" customWidth="1"/>
    <col min="2307" max="2307" width="8.42578125" style="1" customWidth="1"/>
    <col min="2308" max="2309" width="9.5703125" style="1" customWidth="1"/>
    <col min="2310" max="2560" width="8.85546875" style="1"/>
    <col min="2561" max="2561" width="4.5703125" style="1" customWidth="1"/>
    <col min="2562" max="2562" width="53.42578125" style="1" customWidth="1"/>
    <col min="2563" max="2563" width="8.42578125" style="1" customWidth="1"/>
    <col min="2564" max="2565" width="9.5703125" style="1" customWidth="1"/>
    <col min="2566" max="2816" width="8.85546875" style="1"/>
    <col min="2817" max="2817" width="4.5703125" style="1" customWidth="1"/>
    <col min="2818" max="2818" width="53.42578125" style="1" customWidth="1"/>
    <col min="2819" max="2819" width="8.42578125" style="1" customWidth="1"/>
    <col min="2820" max="2821" width="9.5703125" style="1" customWidth="1"/>
    <col min="2822" max="3072" width="8.85546875" style="1"/>
    <col min="3073" max="3073" width="4.5703125" style="1" customWidth="1"/>
    <col min="3074" max="3074" width="53.42578125" style="1" customWidth="1"/>
    <col min="3075" max="3075" width="8.42578125" style="1" customWidth="1"/>
    <col min="3076" max="3077" width="9.5703125" style="1" customWidth="1"/>
    <col min="3078" max="3328" width="8.85546875" style="1"/>
    <col min="3329" max="3329" width="4.5703125" style="1" customWidth="1"/>
    <col min="3330" max="3330" width="53.42578125" style="1" customWidth="1"/>
    <col min="3331" max="3331" width="8.42578125" style="1" customWidth="1"/>
    <col min="3332" max="3333" width="9.5703125" style="1" customWidth="1"/>
    <col min="3334" max="3584" width="8.85546875" style="1"/>
    <col min="3585" max="3585" width="4.5703125" style="1" customWidth="1"/>
    <col min="3586" max="3586" width="53.42578125" style="1" customWidth="1"/>
    <col min="3587" max="3587" width="8.42578125" style="1" customWidth="1"/>
    <col min="3588" max="3589" width="9.5703125" style="1" customWidth="1"/>
    <col min="3590" max="3840" width="8.85546875" style="1"/>
    <col min="3841" max="3841" width="4.5703125" style="1" customWidth="1"/>
    <col min="3842" max="3842" width="53.42578125" style="1" customWidth="1"/>
    <col min="3843" max="3843" width="8.42578125" style="1" customWidth="1"/>
    <col min="3844" max="3845" width="9.5703125" style="1" customWidth="1"/>
    <col min="3846" max="4096" width="8.85546875" style="1"/>
    <col min="4097" max="4097" width="4.5703125" style="1" customWidth="1"/>
    <col min="4098" max="4098" width="53.42578125" style="1" customWidth="1"/>
    <col min="4099" max="4099" width="8.42578125" style="1" customWidth="1"/>
    <col min="4100" max="4101" width="9.5703125" style="1" customWidth="1"/>
    <col min="4102" max="4352" width="8.85546875" style="1"/>
    <col min="4353" max="4353" width="4.5703125" style="1" customWidth="1"/>
    <col min="4354" max="4354" width="53.42578125" style="1" customWidth="1"/>
    <col min="4355" max="4355" width="8.42578125" style="1" customWidth="1"/>
    <col min="4356" max="4357" width="9.5703125" style="1" customWidth="1"/>
    <col min="4358" max="4608" width="8.85546875" style="1"/>
    <col min="4609" max="4609" width="4.5703125" style="1" customWidth="1"/>
    <col min="4610" max="4610" width="53.42578125" style="1" customWidth="1"/>
    <col min="4611" max="4611" width="8.42578125" style="1" customWidth="1"/>
    <col min="4612" max="4613" width="9.5703125" style="1" customWidth="1"/>
    <col min="4614" max="4864" width="8.85546875" style="1"/>
    <col min="4865" max="4865" width="4.5703125" style="1" customWidth="1"/>
    <col min="4866" max="4866" width="53.42578125" style="1" customWidth="1"/>
    <col min="4867" max="4867" width="8.42578125" style="1" customWidth="1"/>
    <col min="4868" max="4869" width="9.5703125" style="1" customWidth="1"/>
    <col min="4870" max="5120" width="8.85546875" style="1"/>
    <col min="5121" max="5121" width="4.5703125" style="1" customWidth="1"/>
    <col min="5122" max="5122" width="53.42578125" style="1" customWidth="1"/>
    <col min="5123" max="5123" width="8.42578125" style="1" customWidth="1"/>
    <col min="5124" max="5125" width="9.5703125" style="1" customWidth="1"/>
    <col min="5126" max="5376" width="8.85546875" style="1"/>
    <col min="5377" max="5377" width="4.5703125" style="1" customWidth="1"/>
    <col min="5378" max="5378" width="53.42578125" style="1" customWidth="1"/>
    <col min="5379" max="5379" width="8.42578125" style="1" customWidth="1"/>
    <col min="5380" max="5381" width="9.5703125" style="1" customWidth="1"/>
    <col min="5382" max="5632" width="8.85546875" style="1"/>
    <col min="5633" max="5633" width="4.5703125" style="1" customWidth="1"/>
    <col min="5634" max="5634" width="53.42578125" style="1" customWidth="1"/>
    <col min="5635" max="5635" width="8.42578125" style="1" customWidth="1"/>
    <col min="5636" max="5637" width="9.5703125" style="1" customWidth="1"/>
    <col min="5638" max="5888" width="8.85546875" style="1"/>
    <col min="5889" max="5889" width="4.5703125" style="1" customWidth="1"/>
    <col min="5890" max="5890" width="53.42578125" style="1" customWidth="1"/>
    <col min="5891" max="5891" width="8.42578125" style="1" customWidth="1"/>
    <col min="5892" max="5893" width="9.5703125" style="1" customWidth="1"/>
    <col min="5894" max="6144" width="8.85546875" style="1"/>
    <col min="6145" max="6145" width="4.5703125" style="1" customWidth="1"/>
    <col min="6146" max="6146" width="53.42578125" style="1" customWidth="1"/>
    <col min="6147" max="6147" width="8.42578125" style="1" customWidth="1"/>
    <col min="6148" max="6149" width="9.5703125" style="1" customWidth="1"/>
    <col min="6150" max="6400" width="8.85546875" style="1"/>
    <col min="6401" max="6401" width="4.5703125" style="1" customWidth="1"/>
    <col min="6402" max="6402" width="53.42578125" style="1" customWidth="1"/>
    <col min="6403" max="6403" width="8.42578125" style="1" customWidth="1"/>
    <col min="6404" max="6405" width="9.5703125" style="1" customWidth="1"/>
    <col min="6406" max="6656" width="8.85546875" style="1"/>
    <col min="6657" max="6657" width="4.5703125" style="1" customWidth="1"/>
    <col min="6658" max="6658" width="53.42578125" style="1" customWidth="1"/>
    <col min="6659" max="6659" width="8.42578125" style="1" customWidth="1"/>
    <col min="6660" max="6661" width="9.5703125" style="1" customWidth="1"/>
    <col min="6662" max="6912" width="8.85546875" style="1"/>
    <col min="6913" max="6913" width="4.5703125" style="1" customWidth="1"/>
    <col min="6914" max="6914" width="53.42578125" style="1" customWidth="1"/>
    <col min="6915" max="6915" width="8.42578125" style="1" customWidth="1"/>
    <col min="6916" max="6917" width="9.5703125" style="1" customWidth="1"/>
    <col min="6918" max="7168" width="8.85546875" style="1"/>
    <col min="7169" max="7169" width="4.5703125" style="1" customWidth="1"/>
    <col min="7170" max="7170" width="53.42578125" style="1" customWidth="1"/>
    <col min="7171" max="7171" width="8.42578125" style="1" customWidth="1"/>
    <col min="7172" max="7173" width="9.5703125" style="1" customWidth="1"/>
    <col min="7174" max="7424" width="8.85546875" style="1"/>
    <col min="7425" max="7425" width="4.5703125" style="1" customWidth="1"/>
    <col min="7426" max="7426" width="53.42578125" style="1" customWidth="1"/>
    <col min="7427" max="7427" width="8.42578125" style="1" customWidth="1"/>
    <col min="7428" max="7429" width="9.5703125" style="1" customWidth="1"/>
    <col min="7430" max="7680" width="8.85546875" style="1"/>
    <col min="7681" max="7681" width="4.5703125" style="1" customWidth="1"/>
    <col min="7682" max="7682" width="53.42578125" style="1" customWidth="1"/>
    <col min="7683" max="7683" width="8.42578125" style="1" customWidth="1"/>
    <col min="7684" max="7685" width="9.5703125" style="1" customWidth="1"/>
    <col min="7686" max="7936" width="8.85546875" style="1"/>
    <col min="7937" max="7937" width="4.5703125" style="1" customWidth="1"/>
    <col min="7938" max="7938" width="53.42578125" style="1" customWidth="1"/>
    <col min="7939" max="7939" width="8.42578125" style="1" customWidth="1"/>
    <col min="7940" max="7941" width="9.5703125" style="1" customWidth="1"/>
    <col min="7942" max="8192" width="8.85546875" style="1"/>
    <col min="8193" max="8193" width="4.5703125" style="1" customWidth="1"/>
    <col min="8194" max="8194" width="53.42578125" style="1" customWidth="1"/>
    <col min="8195" max="8195" width="8.42578125" style="1" customWidth="1"/>
    <col min="8196" max="8197" width="9.5703125" style="1" customWidth="1"/>
    <col min="8198" max="8448" width="8.85546875" style="1"/>
    <col min="8449" max="8449" width="4.5703125" style="1" customWidth="1"/>
    <col min="8450" max="8450" width="53.42578125" style="1" customWidth="1"/>
    <col min="8451" max="8451" width="8.42578125" style="1" customWidth="1"/>
    <col min="8452" max="8453" width="9.5703125" style="1" customWidth="1"/>
    <col min="8454" max="8704" width="8.85546875" style="1"/>
    <col min="8705" max="8705" width="4.5703125" style="1" customWidth="1"/>
    <col min="8706" max="8706" width="53.42578125" style="1" customWidth="1"/>
    <col min="8707" max="8707" width="8.42578125" style="1" customWidth="1"/>
    <col min="8708" max="8709" width="9.5703125" style="1" customWidth="1"/>
    <col min="8710" max="8960" width="8.85546875" style="1"/>
    <col min="8961" max="8961" width="4.5703125" style="1" customWidth="1"/>
    <col min="8962" max="8962" width="53.42578125" style="1" customWidth="1"/>
    <col min="8963" max="8963" width="8.42578125" style="1" customWidth="1"/>
    <col min="8964" max="8965" width="9.5703125" style="1" customWidth="1"/>
    <col min="8966" max="9216" width="8.85546875" style="1"/>
    <col min="9217" max="9217" width="4.5703125" style="1" customWidth="1"/>
    <col min="9218" max="9218" width="53.42578125" style="1" customWidth="1"/>
    <col min="9219" max="9219" width="8.42578125" style="1" customWidth="1"/>
    <col min="9220" max="9221" width="9.5703125" style="1" customWidth="1"/>
    <col min="9222" max="9472" width="8.85546875" style="1"/>
    <col min="9473" max="9473" width="4.5703125" style="1" customWidth="1"/>
    <col min="9474" max="9474" width="53.42578125" style="1" customWidth="1"/>
    <col min="9475" max="9475" width="8.42578125" style="1" customWidth="1"/>
    <col min="9476" max="9477" width="9.5703125" style="1" customWidth="1"/>
    <col min="9478" max="9728" width="8.85546875" style="1"/>
    <col min="9729" max="9729" width="4.5703125" style="1" customWidth="1"/>
    <col min="9730" max="9730" width="53.42578125" style="1" customWidth="1"/>
    <col min="9731" max="9731" width="8.42578125" style="1" customWidth="1"/>
    <col min="9732" max="9733" width="9.5703125" style="1" customWidth="1"/>
    <col min="9734" max="9984" width="8.85546875" style="1"/>
    <col min="9985" max="9985" width="4.5703125" style="1" customWidth="1"/>
    <col min="9986" max="9986" width="53.42578125" style="1" customWidth="1"/>
    <col min="9987" max="9987" width="8.42578125" style="1" customWidth="1"/>
    <col min="9988" max="9989" width="9.5703125" style="1" customWidth="1"/>
    <col min="9990" max="10240" width="8.85546875" style="1"/>
    <col min="10241" max="10241" width="4.5703125" style="1" customWidth="1"/>
    <col min="10242" max="10242" width="53.42578125" style="1" customWidth="1"/>
    <col min="10243" max="10243" width="8.42578125" style="1" customWidth="1"/>
    <col min="10244" max="10245" width="9.5703125" style="1" customWidth="1"/>
    <col min="10246" max="10496" width="8.85546875" style="1"/>
    <col min="10497" max="10497" width="4.5703125" style="1" customWidth="1"/>
    <col min="10498" max="10498" width="53.42578125" style="1" customWidth="1"/>
    <col min="10499" max="10499" width="8.42578125" style="1" customWidth="1"/>
    <col min="10500" max="10501" width="9.5703125" style="1" customWidth="1"/>
    <col min="10502" max="10752" width="8.85546875" style="1"/>
    <col min="10753" max="10753" width="4.5703125" style="1" customWidth="1"/>
    <col min="10754" max="10754" width="53.42578125" style="1" customWidth="1"/>
    <col min="10755" max="10755" width="8.42578125" style="1" customWidth="1"/>
    <col min="10756" max="10757" width="9.5703125" style="1" customWidth="1"/>
    <col min="10758" max="11008" width="8.85546875" style="1"/>
    <col min="11009" max="11009" width="4.5703125" style="1" customWidth="1"/>
    <col min="11010" max="11010" width="53.42578125" style="1" customWidth="1"/>
    <col min="11011" max="11011" width="8.42578125" style="1" customWidth="1"/>
    <col min="11012" max="11013" width="9.5703125" style="1" customWidth="1"/>
    <col min="11014" max="11264" width="8.85546875" style="1"/>
    <col min="11265" max="11265" width="4.5703125" style="1" customWidth="1"/>
    <col min="11266" max="11266" width="53.42578125" style="1" customWidth="1"/>
    <col min="11267" max="11267" width="8.42578125" style="1" customWidth="1"/>
    <col min="11268" max="11269" width="9.5703125" style="1" customWidth="1"/>
    <col min="11270" max="11520" width="8.85546875" style="1"/>
    <col min="11521" max="11521" width="4.5703125" style="1" customWidth="1"/>
    <col min="11522" max="11522" width="53.42578125" style="1" customWidth="1"/>
    <col min="11523" max="11523" width="8.42578125" style="1" customWidth="1"/>
    <col min="11524" max="11525" width="9.5703125" style="1" customWidth="1"/>
    <col min="11526" max="11776" width="8.85546875" style="1"/>
    <col min="11777" max="11777" width="4.5703125" style="1" customWidth="1"/>
    <col min="11778" max="11778" width="53.42578125" style="1" customWidth="1"/>
    <col min="11779" max="11779" width="8.42578125" style="1" customWidth="1"/>
    <col min="11780" max="11781" width="9.5703125" style="1" customWidth="1"/>
    <col min="11782" max="12032" width="8.85546875" style="1"/>
    <col min="12033" max="12033" width="4.5703125" style="1" customWidth="1"/>
    <col min="12034" max="12034" width="53.42578125" style="1" customWidth="1"/>
    <col min="12035" max="12035" width="8.42578125" style="1" customWidth="1"/>
    <col min="12036" max="12037" width="9.5703125" style="1" customWidth="1"/>
    <col min="12038" max="12288" width="8.85546875" style="1"/>
    <col min="12289" max="12289" width="4.5703125" style="1" customWidth="1"/>
    <col min="12290" max="12290" width="53.42578125" style="1" customWidth="1"/>
    <col min="12291" max="12291" width="8.42578125" style="1" customWidth="1"/>
    <col min="12292" max="12293" width="9.5703125" style="1" customWidth="1"/>
    <col min="12294" max="12544" width="8.85546875" style="1"/>
    <col min="12545" max="12545" width="4.5703125" style="1" customWidth="1"/>
    <col min="12546" max="12546" width="53.42578125" style="1" customWidth="1"/>
    <col min="12547" max="12547" width="8.42578125" style="1" customWidth="1"/>
    <col min="12548" max="12549" width="9.5703125" style="1" customWidth="1"/>
    <col min="12550" max="12800" width="8.85546875" style="1"/>
    <col min="12801" max="12801" width="4.5703125" style="1" customWidth="1"/>
    <col min="12802" max="12802" width="53.42578125" style="1" customWidth="1"/>
    <col min="12803" max="12803" width="8.42578125" style="1" customWidth="1"/>
    <col min="12804" max="12805" width="9.5703125" style="1" customWidth="1"/>
    <col min="12806" max="13056" width="8.85546875" style="1"/>
    <col min="13057" max="13057" width="4.5703125" style="1" customWidth="1"/>
    <col min="13058" max="13058" width="53.42578125" style="1" customWidth="1"/>
    <col min="13059" max="13059" width="8.42578125" style="1" customWidth="1"/>
    <col min="13060" max="13061" width="9.5703125" style="1" customWidth="1"/>
    <col min="13062" max="13312" width="8.85546875" style="1"/>
    <col min="13313" max="13313" width="4.5703125" style="1" customWidth="1"/>
    <col min="13314" max="13314" width="53.42578125" style="1" customWidth="1"/>
    <col min="13315" max="13315" width="8.42578125" style="1" customWidth="1"/>
    <col min="13316" max="13317" width="9.5703125" style="1" customWidth="1"/>
    <col min="13318" max="13568" width="8.85546875" style="1"/>
    <col min="13569" max="13569" width="4.5703125" style="1" customWidth="1"/>
    <col min="13570" max="13570" width="53.42578125" style="1" customWidth="1"/>
    <col min="13571" max="13571" width="8.42578125" style="1" customWidth="1"/>
    <col min="13572" max="13573" width="9.5703125" style="1" customWidth="1"/>
    <col min="13574" max="13824" width="8.85546875" style="1"/>
    <col min="13825" max="13825" width="4.5703125" style="1" customWidth="1"/>
    <col min="13826" max="13826" width="53.42578125" style="1" customWidth="1"/>
    <col min="13827" max="13827" width="8.42578125" style="1" customWidth="1"/>
    <col min="13828" max="13829" width="9.5703125" style="1" customWidth="1"/>
    <col min="13830" max="14080" width="8.85546875" style="1"/>
    <col min="14081" max="14081" width="4.5703125" style="1" customWidth="1"/>
    <col min="14082" max="14082" width="53.42578125" style="1" customWidth="1"/>
    <col min="14083" max="14083" width="8.42578125" style="1" customWidth="1"/>
    <col min="14084" max="14085" width="9.5703125" style="1" customWidth="1"/>
    <col min="14086" max="14336" width="8.85546875" style="1"/>
    <col min="14337" max="14337" width="4.5703125" style="1" customWidth="1"/>
    <col min="14338" max="14338" width="53.42578125" style="1" customWidth="1"/>
    <col min="14339" max="14339" width="8.42578125" style="1" customWidth="1"/>
    <col min="14340" max="14341" width="9.5703125" style="1" customWidth="1"/>
    <col min="14342" max="14592" width="8.85546875" style="1"/>
    <col min="14593" max="14593" width="4.5703125" style="1" customWidth="1"/>
    <col min="14594" max="14594" width="53.42578125" style="1" customWidth="1"/>
    <col min="14595" max="14595" width="8.42578125" style="1" customWidth="1"/>
    <col min="14596" max="14597" width="9.5703125" style="1" customWidth="1"/>
    <col min="14598" max="14848" width="8.85546875" style="1"/>
    <col min="14849" max="14849" width="4.5703125" style="1" customWidth="1"/>
    <col min="14850" max="14850" width="53.42578125" style="1" customWidth="1"/>
    <col min="14851" max="14851" width="8.42578125" style="1" customWidth="1"/>
    <col min="14852" max="14853" width="9.5703125" style="1" customWidth="1"/>
    <col min="14854" max="15104" width="8.85546875" style="1"/>
    <col min="15105" max="15105" width="4.5703125" style="1" customWidth="1"/>
    <col min="15106" max="15106" width="53.42578125" style="1" customWidth="1"/>
    <col min="15107" max="15107" width="8.42578125" style="1" customWidth="1"/>
    <col min="15108" max="15109" width="9.5703125" style="1" customWidth="1"/>
    <col min="15110" max="15360" width="8.85546875" style="1"/>
    <col min="15361" max="15361" width="4.5703125" style="1" customWidth="1"/>
    <col min="15362" max="15362" width="53.42578125" style="1" customWidth="1"/>
    <col min="15363" max="15363" width="8.42578125" style="1" customWidth="1"/>
    <col min="15364" max="15365" width="9.5703125" style="1" customWidth="1"/>
    <col min="15366" max="15616" width="8.85546875" style="1"/>
    <col min="15617" max="15617" width="4.5703125" style="1" customWidth="1"/>
    <col min="15618" max="15618" width="53.42578125" style="1" customWidth="1"/>
    <col min="15619" max="15619" width="8.42578125" style="1" customWidth="1"/>
    <col min="15620" max="15621" width="9.5703125" style="1" customWidth="1"/>
    <col min="15622" max="15872" width="8.85546875" style="1"/>
    <col min="15873" max="15873" width="4.5703125" style="1" customWidth="1"/>
    <col min="15874" max="15874" width="53.42578125" style="1" customWidth="1"/>
    <col min="15875" max="15875" width="8.42578125" style="1" customWidth="1"/>
    <col min="15876" max="15877" width="9.5703125" style="1" customWidth="1"/>
    <col min="15878" max="16128" width="8.85546875" style="1"/>
    <col min="16129" max="16129" width="4.5703125" style="1" customWidth="1"/>
    <col min="16130" max="16130" width="53.42578125" style="1" customWidth="1"/>
    <col min="16131" max="16131" width="8.42578125" style="1" customWidth="1"/>
    <col min="16132" max="16133" width="9.5703125" style="1" customWidth="1"/>
    <col min="16134" max="16384" width="8.85546875" style="1"/>
  </cols>
  <sheetData>
    <row r="1" spans="1:5" ht="15">
      <c r="A1" s="21" t="s">
        <v>122</v>
      </c>
      <c r="B1" s="7" t="s">
        <v>98</v>
      </c>
      <c r="C1" s="63"/>
      <c r="D1" s="64"/>
    </row>
    <row r="2" spans="1:5">
      <c r="A2" s="55"/>
      <c r="B2" s="56"/>
      <c r="C2" s="63"/>
      <c r="D2" s="64"/>
    </row>
    <row r="3" spans="1:5" ht="15">
      <c r="A3" s="9" t="s">
        <v>106</v>
      </c>
      <c r="B3" s="9" t="s">
        <v>128</v>
      </c>
    </row>
    <row r="4" spans="1:5" ht="115.5" customHeight="1">
      <c r="A4" s="9"/>
      <c r="B4" s="208" t="s">
        <v>191</v>
      </c>
      <c r="C4" s="208"/>
      <c r="D4" s="208"/>
      <c r="E4" s="208"/>
    </row>
    <row r="6" spans="1:5">
      <c r="A6" s="23" t="s">
        <v>89</v>
      </c>
      <c r="B6" s="10" t="s">
        <v>192</v>
      </c>
      <c r="C6" s="67"/>
      <c r="D6" s="68"/>
    </row>
    <row r="7" spans="1:5">
      <c r="B7" s="11" t="s">
        <v>90</v>
      </c>
      <c r="C7" s="65">
        <v>7</v>
      </c>
      <c r="E7" s="15">
        <f>+C7*D7</f>
        <v>0</v>
      </c>
    </row>
    <row r="9" spans="1:5" ht="64.349999999999994" customHeight="1">
      <c r="A9" s="23" t="s">
        <v>91</v>
      </c>
      <c r="B9" s="10" t="s">
        <v>193</v>
      </c>
      <c r="C9" s="67"/>
    </row>
    <row r="10" spans="1:5">
      <c r="B10" s="11" t="s">
        <v>93</v>
      </c>
      <c r="C10" s="65">
        <v>12</v>
      </c>
      <c r="E10" s="15">
        <f>+C10*D10</f>
        <v>0</v>
      </c>
    </row>
    <row r="12" spans="1:5" ht="228">
      <c r="A12" s="23" t="s">
        <v>92</v>
      </c>
      <c r="B12" s="10" t="s">
        <v>194</v>
      </c>
      <c r="C12" s="67"/>
    </row>
    <row r="13" spans="1:5">
      <c r="B13" s="11" t="s">
        <v>195</v>
      </c>
      <c r="C13" s="65">
        <v>1</v>
      </c>
      <c r="E13" s="15">
        <f>+C13*D13</f>
        <v>0</v>
      </c>
    </row>
    <row r="15" spans="1:5" ht="57">
      <c r="A15" s="23" t="s">
        <v>94</v>
      </c>
      <c r="B15" s="10" t="s">
        <v>196</v>
      </c>
      <c r="C15" s="67"/>
      <c r="D15" s="68"/>
    </row>
    <row r="16" spans="1:5">
      <c r="B16" s="11" t="s">
        <v>93</v>
      </c>
      <c r="C16" s="65">
        <v>260</v>
      </c>
      <c r="E16" s="15">
        <f>+C16*D16</f>
        <v>0</v>
      </c>
    </row>
    <row r="18" spans="1:6" ht="81.75" customHeight="1">
      <c r="A18" s="23" t="s">
        <v>140</v>
      </c>
      <c r="B18" s="10" t="s">
        <v>197</v>
      </c>
    </row>
    <row r="19" spans="1:6">
      <c r="B19" s="11" t="s">
        <v>93</v>
      </c>
      <c r="C19" s="65">
        <f>64-7</f>
        <v>57</v>
      </c>
      <c r="E19" s="15">
        <f>+C19*D19</f>
        <v>0</v>
      </c>
    </row>
    <row r="21" spans="1:6">
      <c r="A21" s="23" t="s">
        <v>95</v>
      </c>
      <c r="B21" s="10" t="s">
        <v>198</v>
      </c>
      <c r="C21" s="67"/>
    </row>
    <row r="22" spans="1:6">
      <c r="B22" s="12" t="s">
        <v>93</v>
      </c>
      <c r="C22" s="67">
        <v>26</v>
      </c>
      <c r="E22" s="15">
        <f>+C22*D22</f>
        <v>0</v>
      </c>
    </row>
    <row r="23" spans="1:6">
      <c r="D23" s="66" t="s">
        <v>416</v>
      </c>
    </row>
    <row r="24" spans="1:6" ht="71.25">
      <c r="A24" s="23" t="s">
        <v>96</v>
      </c>
      <c r="B24" s="10" t="s">
        <v>199</v>
      </c>
      <c r="C24" s="67"/>
      <c r="D24" s="66" t="s">
        <v>416</v>
      </c>
    </row>
    <row r="25" spans="1:6">
      <c r="B25" s="11" t="s">
        <v>129</v>
      </c>
      <c r="C25" s="65">
        <v>21</v>
      </c>
      <c r="E25" s="15">
        <f>+C25*D25</f>
        <v>0</v>
      </c>
    </row>
    <row r="26" spans="1:6">
      <c r="D26" s="66" t="s">
        <v>416</v>
      </c>
    </row>
    <row r="27" spans="1:6" ht="42.75">
      <c r="A27" s="23" t="s">
        <v>141</v>
      </c>
      <c r="B27" s="10" t="s">
        <v>200</v>
      </c>
      <c r="C27" s="67"/>
      <c r="D27" s="68" t="s">
        <v>416</v>
      </c>
      <c r="F27" s="3"/>
    </row>
    <row r="28" spans="1:6">
      <c r="B28" s="11" t="s">
        <v>93</v>
      </c>
      <c r="C28" s="65">
        <v>44</v>
      </c>
      <c r="E28" s="15">
        <f>+C28*D28</f>
        <v>0</v>
      </c>
    </row>
    <row r="29" spans="1:6">
      <c r="D29" s="66" t="s">
        <v>416</v>
      </c>
    </row>
    <row r="30" spans="1:6" ht="85.5">
      <c r="A30" s="23" t="s">
        <v>142</v>
      </c>
      <c r="B30" s="58" t="s">
        <v>201</v>
      </c>
      <c r="D30" s="66" t="s">
        <v>416</v>
      </c>
    </row>
    <row r="31" spans="1:6">
      <c r="B31" s="11" t="s">
        <v>125</v>
      </c>
      <c r="C31" s="65">
        <v>110</v>
      </c>
      <c r="E31" s="15">
        <f>+C31*D31</f>
        <v>0</v>
      </c>
    </row>
    <row r="33" spans="1:5" ht="28.5">
      <c r="A33" s="23" t="s">
        <v>85</v>
      </c>
      <c r="B33" s="10" t="s">
        <v>202</v>
      </c>
    </row>
    <row r="34" spans="1:5">
      <c r="B34" s="11" t="s">
        <v>125</v>
      </c>
      <c r="C34" s="65">
        <v>110</v>
      </c>
      <c r="E34" s="15">
        <f>+C34*D34</f>
        <v>0</v>
      </c>
    </row>
    <row r="35" spans="1:5">
      <c r="D35" s="66" t="s">
        <v>416</v>
      </c>
    </row>
    <row r="36" spans="1:5" ht="71.25">
      <c r="A36" s="23" t="s">
        <v>86</v>
      </c>
      <c r="B36" s="10" t="s">
        <v>203</v>
      </c>
      <c r="C36" s="69"/>
      <c r="D36" s="66" t="s">
        <v>416</v>
      </c>
    </row>
    <row r="37" spans="1:5">
      <c r="B37" s="11" t="s">
        <v>83</v>
      </c>
      <c r="C37" s="65">
        <f>16-4</f>
        <v>12</v>
      </c>
      <c r="E37" s="15">
        <f>+C37*D37</f>
        <v>0</v>
      </c>
    </row>
    <row r="38" spans="1:5">
      <c r="D38" s="66" t="s">
        <v>416</v>
      </c>
    </row>
    <row r="39" spans="1:5" ht="28.5">
      <c r="A39" s="23" t="s">
        <v>143</v>
      </c>
      <c r="B39" s="10" t="s">
        <v>204</v>
      </c>
      <c r="C39" s="67"/>
      <c r="D39" s="68" t="s">
        <v>416</v>
      </c>
    </row>
    <row r="40" spans="1:5">
      <c r="B40" s="11" t="s">
        <v>125</v>
      </c>
      <c r="C40" s="65">
        <f>372-95</f>
        <v>277</v>
      </c>
      <c r="E40" s="15">
        <f>+C40*D40</f>
        <v>0</v>
      </c>
    </row>
    <row r="41" spans="1:5">
      <c r="D41" s="66" t="s">
        <v>416</v>
      </c>
    </row>
    <row r="42" spans="1:5" ht="30.6" customHeight="1">
      <c r="A42" s="23" t="s">
        <v>87</v>
      </c>
      <c r="B42" s="10" t="s">
        <v>205</v>
      </c>
      <c r="C42" s="67"/>
      <c r="D42" s="68" t="s">
        <v>416</v>
      </c>
    </row>
    <row r="43" spans="1:5">
      <c r="B43" s="11" t="s">
        <v>125</v>
      </c>
      <c r="C43" s="65">
        <v>48</v>
      </c>
      <c r="E43" s="15">
        <f>+C43*D43</f>
        <v>0</v>
      </c>
    </row>
    <row r="45" spans="1:5" ht="45" customHeight="1">
      <c r="A45" s="23" t="s">
        <v>88</v>
      </c>
      <c r="B45" s="10" t="s">
        <v>206</v>
      </c>
      <c r="C45" s="69"/>
      <c r="D45" s="70"/>
    </row>
    <row r="46" spans="1:5">
      <c r="B46" s="11" t="s">
        <v>84</v>
      </c>
      <c r="C46" s="65">
        <f>120-40</f>
        <v>80</v>
      </c>
      <c r="E46" s="15">
        <f>+C46*D46</f>
        <v>0</v>
      </c>
    </row>
    <row r="48" spans="1:5">
      <c r="A48" s="71" t="s">
        <v>207</v>
      </c>
      <c r="B48" s="26"/>
      <c r="C48" s="72"/>
      <c r="D48" s="73"/>
      <c r="E48" s="74">
        <f>SUM(E7:E47)</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G34"/>
  <sheetViews>
    <sheetView tabSelected="1" topLeftCell="A7" zoomScale="125" zoomScaleNormal="125" zoomScaleSheetLayoutView="100" zoomScalePageLayoutView="125" workbookViewId="0">
      <selection activeCell="D14" sqref="D14"/>
    </sheetView>
  </sheetViews>
  <sheetFormatPr defaultColWidth="8.85546875" defaultRowHeight="14.25"/>
  <cols>
    <col min="1" max="1" width="4.5703125" style="23" customWidth="1"/>
    <col min="2" max="2" width="51.42578125" style="13" customWidth="1"/>
    <col min="3" max="3" width="10.85546875" style="18" customWidth="1"/>
    <col min="4" max="4" width="9.140625" style="34" customWidth="1"/>
    <col min="5" max="5" width="12.140625" style="15" customWidth="1"/>
    <col min="6" max="256" width="8.85546875" style="1"/>
    <col min="257" max="257" width="4.5703125" style="1" customWidth="1"/>
    <col min="258" max="258" width="53.42578125" style="1" customWidth="1"/>
    <col min="259" max="259" width="6" style="1" customWidth="1"/>
    <col min="260" max="260" width="6.5703125" style="1" customWidth="1"/>
    <col min="261" max="512" width="8.85546875" style="1"/>
    <col min="513" max="513" width="4.5703125" style="1" customWidth="1"/>
    <col min="514" max="514" width="53.42578125" style="1" customWidth="1"/>
    <col min="515" max="515" width="6" style="1" customWidth="1"/>
    <col min="516" max="516" width="6.5703125" style="1" customWidth="1"/>
    <col min="517" max="768" width="8.85546875" style="1"/>
    <col min="769" max="769" width="4.5703125" style="1" customWidth="1"/>
    <col min="770" max="770" width="53.42578125" style="1" customWidth="1"/>
    <col min="771" max="771" width="6" style="1" customWidth="1"/>
    <col min="772" max="772" width="6.5703125" style="1" customWidth="1"/>
    <col min="773" max="1024" width="8.85546875" style="1"/>
    <col min="1025" max="1025" width="4.5703125" style="1" customWidth="1"/>
    <col min="1026" max="1026" width="53.42578125" style="1" customWidth="1"/>
    <col min="1027" max="1027" width="6" style="1" customWidth="1"/>
    <col min="1028" max="1028" width="6.5703125" style="1" customWidth="1"/>
    <col min="1029" max="1280" width="8.85546875" style="1"/>
    <col min="1281" max="1281" width="4.5703125" style="1" customWidth="1"/>
    <col min="1282" max="1282" width="53.42578125" style="1" customWidth="1"/>
    <col min="1283" max="1283" width="6" style="1" customWidth="1"/>
    <col min="1284" max="1284" width="6.5703125" style="1" customWidth="1"/>
    <col min="1285" max="1536" width="8.85546875" style="1"/>
    <col min="1537" max="1537" width="4.5703125" style="1" customWidth="1"/>
    <col min="1538" max="1538" width="53.42578125" style="1" customWidth="1"/>
    <col min="1539" max="1539" width="6" style="1" customWidth="1"/>
    <col min="1540" max="1540" width="6.5703125" style="1" customWidth="1"/>
    <col min="1541" max="1792" width="8.85546875" style="1"/>
    <col min="1793" max="1793" width="4.5703125" style="1" customWidth="1"/>
    <col min="1794" max="1794" width="53.42578125" style="1" customWidth="1"/>
    <col min="1795" max="1795" width="6" style="1" customWidth="1"/>
    <col min="1796" max="1796" width="6.5703125" style="1" customWidth="1"/>
    <col min="1797" max="2048" width="8.85546875" style="1"/>
    <col min="2049" max="2049" width="4.5703125" style="1" customWidth="1"/>
    <col min="2050" max="2050" width="53.42578125" style="1" customWidth="1"/>
    <col min="2051" max="2051" width="6" style="1" customWidth="1"/>
    <col min="2052" max="2052" width="6.5703125" style="1" customWidth="1"/>
    <col min="2053" max="2304" width="8.85546875" style="1"/>
    <col min="2305" max="2305" width="4.5703125" style="1" customWidth="1"/>
    <col min="2306" max="2306" width="53.42578125" style="1" customWidth="1"/>
    <col min="2307" max="2307" width="6" style="1" customWidth="1"/>
    <col min="2308" max="2308" width="6.5703125" style="1" customWidth="1"/>
    <col min="2309" max="2560" width="8.85546875" style="1"/>
    <col min="2561" max="2561" width="4.5703125" style="1" customWidth="1"/>
    <col min="2562" max="2562" width="53.42578125" style="1" customWidth="1"/>
    <col min="2563" max="2563" width="6" style="1" customWidth="1"/>
    <col min="2564" max="2564" width="6.5703125" style="1" customWidth="1"/>
    <col min="2565" max="2816" width="8.85546875" style="1"/>
    <col min="2817" max="2817" width="4.5703125" style="1" customWidth="1"/>
    <col min="2818" max="2818" width="53.42578125" style="1" customWidth="1"/>
    <col min="2819" max="2819" width="6" style="1" customWidth="1"/>
    <col min="2820" max="2820" width="6.5703125" style="1" customWidth="1"/>
    <col min="2821" max="3072" width="8.85546875" style="1"/>
    <col min="3073" max="3073" width="4.5703125" style="1" customWidth="1"/>
    <col min="3074" max="3074" width="53.42578125" style="1" customWidth="1"/>
    <col min="3075" max="3075" width="6" style="1" customWidth="1"/>
    <col min="3076" max="3076" width="6.5703125" style="1" customWidth="1"/>
    <col min="3077" max="3328" width="8.85546875" style="1"/>
    <col min="3329" max="3329" width="4.5703125" style="1" customWidth="1"/>
    <col min="3330" max="3330" width="53.42578125" style="1" customWidth="1"/>
    <col min="3331" max="3331" width="6" style="1" customWidth="1"/>
    <col min="3332" max="3332" width="6.5703125" style="1" customWidth="1"/>
    <col min="3333" max="3584" width="8.85546875" style="1"/>
    <col min="3585" max="3585" width="4.5703125" style="1" customWidth="1"/>
    <col min="3586" max="3586" width="53.42578125" style="1" customWidth="1"/>
    <col min="3587" max="3587" width="6" style="1" customWidth="1"/>
    <col min="3588" max="3588" width="6.5703125" style="1" customWidth="1"/>
    <col min="3589" max="3840" width="8.85546875" style="1"/>
    <col min="3841" max="3841" width="4.5703125" style="1" customWidth="1"/>
    <col min="3842" max="3842" width="53.42578125" style="1" customWidth="1"/>
    <col min="3843" max="3843" width="6" style="1" customWidth="1"/>
    <col min="3844" max="3844" width="6.5703125" style="1" customWidth="1"/>
    <col min="3845" max="4096" width="8.85546875" style="1"/>
    <col min="4097" max="4097" width="4.5703125" style="1" customWidth="1"/>
    <col min="4098" max="4098" width="53.42578125" style="1" customWidth="1"/>
    <col min="4099" max="4099" width="6" style="1" customWidth="1"/>
    <col min="4100" max="4100" width="6.5703125" style="1" customWidth="1"/>
    <col min="4101" max="4352" width="8.85546875" style="1"/>
    <col min="4353" max="4353" width="4.5703125" style="1" customWidth="1"/>
    <col min="4354" max="4354" width="53.42578125" style="1" customWidth="1"/>
    <col min="4355" max="4355" width="6" style="1" customWidth="1"/>
    <col min="4356" max="4356" width="6.5703125" style="1" customWidth="1"/>
    <col min="4357" max="4608" width="8.85546875" style="1"/>
    <col min="4609" max="4609" width="4.5703125" style="1" customWidth="1"/>
    <col min="4610" max="4610" width="53.42578125" style="1" customWidth="1"/>
    <col min="4611" max="4611" width="6" style="1" customWidth="1"/>
    <col min="4612" max="4612" width="6.5703125" style="1" customWidth="1"/>
    <col min="4613" max="4864" width="8.85546875" style="1"/>
    <col min="4865" max="4865" width="4.5703125" style="1" customWidth="1"/>
    <col min="4866" max="4866" width="53.42578125" style="1" customWidth="1"/>
    <col min="4867" max="4867" width="6" style="1" customWidth="1"/>
    <col min="4868" max="4868" width="6.5703125" style="1" customWidth="1"/>
    <col min="4869" max="5120" width="8.85546875" style="1"/>
    <col min="5121" max="5121" width="4.5703125" style="1" customWidth="1"/>
    <col min="5122" max="5122" width="53.42578125" style="1" customWidth="1"/>
    <col min="5123" max="5123" width="6" style="1" customWidth="1"/>
    <col min="5124" max="5124" width="6.5703125" style="1" customWidth="1"/>
    <col min="5125" max="5376" width="8.85546875" style="1"/>
    <col min="5377" max="5377" width="4.5703125" style="1" customWidth="1"/>
    <col min="5378" max="5378" width="53.42578125" style="1" customWidth="1"/>
    <col min="5379" max="5379" width="6" style="1" customWidth="1"/>
    <col min="5380" max="5380" width="6.5703125" style="1" customWidth="1"/>
    <col min="5381" max="5632" width="8.85546875" style="1"/>
    <col min="5633" max="5633" width="4.5703125" style="1" customWidth="1"/>
    <col min="5634" max="5634" width="53.42578125" style="1" customWidth="1"/>
    <col min="5635" max="5635" width="6" style="1" customWidth="1"/>
    <col min="5636" max="5636" width="6.5703125" style="1" customWidth="1"/>
    <col min="5637" max="5888" width="8.85546875" style="1"/>
    <col min="5889" max="5889" width="4.5703125" style="1" customWidth="1"/>
    <col min="5890" max="5890" width="53.42578125" style="1" customWidth="1"/>
    <col min="5891" max="5891" width="6" style="1" customWidth="1"/>
    <col min="5892" max="5892" width="6.5703125" style="1" customWidth="1"/>
    <col min="5893" max="6144" width="8.85546875" style="1"/>
    <col min="6145" max="6145" width="4.5703125" style="1" customWidth="1"/>
    <col min="6146" max="6146" width="53.42578125" style="1" customWidth="1"/>
    <col min="6147" max="6147" width="6" style="1" customWidth="1"/>
    <col min="6148" max="6148" width="6.5703125" style="1" customWidth="1"/>
    <col min="6149" max="6400" width="8.85546875" style="1"/>
    <col min="6401" max="6401" width="4.5703125" style="1" customWidth="1"/>
    <col min="6402" max="6402" width="53.42578125" style="1" customWidth="1"/>
    <col min="6403" max="6403" width="6" style="1" customWidth="1"/>
    <col min="6404" max="6404" width="6.5703125" style="1" customWidth="1"/>
    <col min="6405" max="6656" width="8.85546875" style="1"/>
    <col min="6657" max="6657" width="4.5703125" style="1" customWidth="1"/>
    <col min="6658" max="6658" width="53.42578125" style="1" customWidth="1"/>
    <col min="6659" max="6659" width="6" style="1" customWidth="1"/>
    <col min="6660" max="6660" width="6.5703125" style="1" customWidth="1"/>
    <col min="6661" max="6912" width="8.85546875" style="1"/>
    <col min="6913" max="6913" width="4.5703125" style="1" customWidth="1"/>
    <col min="6914" max="6914" width="53.42578125" style="1" customWidth="1"/>
    <col min="6915" max="6915" width="6" style="1" customWidth="1"/>
    <col min="6916" max="6916" width="6.5703125" style="1" customWidth="1"/>
    <col min="6917" max="7168" width="8.85546875" style="1"/>
    <col min="7169" max="7169" width="4.5703125" style="1" customWidth="1"/>
    <col min="7170" max="7170" width="53.42578125" style="1" customWidth="1"/>
    <col min="7171" max="7171" width="6" style="1" customWidth="1"/>
    <col min="7172" max="7172" width="6.5703125" style="1" customWidth="1"/>
    <col min="7173" max="7424" width="8.85546875" style="1"/>
    <col min="7425" max="7425" width="4.5703125" style="1" customWidth="1"/>
    <col min="7426" max="7426" width="53.42578125" style="1" customWidth="1"/>
    <col min="7427" max="7427" width="6" style="1" customWidth="1"/>
    <col min="7428" max="7428" width="6.5703125" style="1" customWidth="1"/>
    <col min="7429" max="7680" width="8.85546875" style="1"/>
    <col min="7681" max="7681" width="4.5703125" style="1" customWidth="1"/>
    <col min="7682" max="7682" width="53.42578125" style="1" customWidth="1"/>
    <col min="7683" max="7683" width="6" style="1" customWidth="1"/>
    <col min="7684" max="7684" width="6.5703125" style="1" customWidth="1"/>
    <col min="7685" max="7936" width="8.85546875" style="1"/>
    <col min="7937" max="7937" width="4.5703125" style="1" customWidth="1"/>
    <col min="7938" max="7938" width="53.42578125" style="1" customWidth="1"/>
    <col min="7939" max="7939" width="6" style="1" customWidth="1"/>
    <col min="7940" max="7940" width="6.5703125" style="1" customWidth="1"/>
    <col min="7941" max="8192" width="8.85546875" style="1"/>
    <col min="8193" max="8193" width="4.5703125" style="1" customWidth="1"/>
    <col min="8194" max="8194" width="53.42578125" style="1" customWidth="1"/>
    <col min="8195" max="8195" width="6" style="1" customWidth="1"/>
    <col min="8196" max="8196" width="6.5703125" style="1" customWidth="1"/>
    <col min="8197" max="8448" width="8.85546875" style="1"/>
    <col min="8449" max="8449" width="4.5703125" style="1" customWidth="1"/>
    <col min="8450" max="8450" width="53.42578125" style="1" customWidth="1"/>
    <col min="8451" max="8451" width="6" style="1" customWidth="1"/>
    <col min="8452" max="8452" width="6.5703125" style="1" customWidth="1"/>
    <col min="8453" max="8704" width="8.85546875" style="1"/>
    <col min="8705" max="8705" width="4.5703125" style="1" customWidth="1"/>
    <col min="8706" max="8706" width="53.42578125" style="1" customWidth="1"/>
    <col min="8707" max="8707" width="6" style="1" customWidth="1"/>
    <col min="8708" max="8708" width="6.5703125" style="1" customWidth="1"/>
    <col min="8709" max="8960" width="8.85546875" style="1"/>
    <col min="8961" max="8961" width="4.5703125" style="1" customWidth="1"/>
    <col min="8962" max="8962" width="53.42578125" style="1" customWidth="1"/>
    <col min="8963" max="8963" width="6" style="1" customWidth="1"/>
    <col min="8964" max="8964" width="6.5703125" style="1" customWidth="1"/>
    <col min="8965" max="9216" width="8.85546875" style="1"/>
    <col min="9217" max="9217" width="4.5703125" style="1" customWidth="1"/>
    <col min="9218" max="9218" width="53.42578125" style="1" customWidth="1"/>
    <col min="9219" max="9219" width="6" style="1" customWidth="1"/>
    <col min="9220" max="9220" width="6.5703125" style="1" customWidth="1"/>
    <col min="9221" max="9472" width="8.85546875" style="1"/>
    <col min="9473" max="9473" width="4.5703125" style="1" customWidth="1"/>
    <col min="9474" max="9474" width="53.42578125" style="1" customWidth="1"/>
    <col min="9475" max="9475" width="6" style="1" customWidth="1"/>
    <col min="9476" max="9476" width="6.5703125" style="1" customWidth="1"/>
    <col min="9477" max="9728" width="8.85546875" style="1"/>
    <col min="9729" max="9729" width="4.5703125" style="1" customWidth="1"/>
    <col min="9730" max="9730" width="53.42578125" style="1" customWidth="1"/>
    <col min="9731" max="9731" width="6" style="1" customWidth="1"/>
    <col min="9732" max="9732" width="6.5703125" style="1" customWidth="1"/>
    <col min="9733" max="9984" width="8.85546875" style="1"/>
    <col min="9985" max="9985" width="4.5703125" style="1" customWidth="1"/>
    <col min="9986" max="9986" width="53.42578125" style="1" customWidth="1"/>
    <col min="9987" max="9987" width="6" style="1" customWidth="1"/>
    <col min="9988" max="9988" width="6.5703125" style="1" customWidth="1"/>
    <col min="9989" max="10240" width="8.85546875" style="1"/>
    <col min="10241" max="10241" width="4.5703125" style="1" customWidth="1"/>
    <col min="10242" max="10242" width="53.42578125" style="1" customWidth="1"/>
    <col min="10243" max="10243" width="6" style="1" customWidth="1"/>
    <col min="10244" max="10244" width="6.5703125" style="1" customWidth="1"/>
    <col min="10245" max="10496" width="8.85546875" style="1"/>
    <col min="10497" max="10497" width="4.5703125" style="1" customWidth="1"/>
    <col min="10498" max="10498" width="53.42578125" style="1" customWidth="1"/>
    <col min="10499" max="10499" width="6" style="1" customWidth="1"/>
    <col min="10500" max="10500" width="6.5703125" style="1" customWidth="1"/>
    <col min="10501" max="10752" width="8.85546875" style="1"/>
    <col min="10753" max="10753" width="4.5703125" style="1" customWidth="1"/>
    <col min="10754" max="10754" width="53.42578125" style="1" customWidth="1"/>
    <col min="10755" max="10755" width="6" style="1" customWidth="1"/>
    <col min="10756" max="10756" width="6.5703125" style="1" customWidth="1"/>
    <col min="10757" max="11008" width="8.85546875" style="1"/>
    <col min="11009" max="11009" width="4.5703125" style="1" customWidth="1"/>
    <col min="11010" max="11010" width="53.42578125" style="1" customWidth="1"/>
    <col min="11011" max="11011" width="6" style="1" customWidth="1"/>
    <col min="11012" max="11012" width="6.5703125" style="1" customWidth="1"/>
    <col min="11013" max="11264" width="8.85546875" style="1"/>
    <col min="11265" max="11265" width="4.5703125" style="1" customWidth="1"/>
    <col min="11266" max="11266" width="53.42578125" style="1" customWidth="1"/>
    <col min="11267" max="11267" width="6" style="1" customWidth="1"/>
    <col min="11268" max="11268" width="6.5703125" style="1" customWidth="1"/>
    <col min="11269" max="11520" width="8.85546875" style="1"/>
    <col min="11521" max="11521" width="4.5703125" style="1" customWidth="1"/>
    <col min="11522" max="11522" width="53.42578125" style="1" customWidth="1"/>
    <col min="11523" max="11523" width="6" style="1" customWidth="1"/>
    <col min="11524" max="11524" width="6.5703125" style="1" customWidth="1"/>
    <col min="11525" max="11776" width="8.85546875" style="1"/>
    <col min="11777" max="11777" width="4.5703125" style="1" customWidth="1"/>
    <col min="11778" max="11778" width="53.42578125" style="1" customWidth="1"/>
    <col min="11779" max="11779" width="6" style="1" customWidth="1"/>
    <col min="11780" max="11780" width="6.5703125" style="1" customWidth="1"/>
    <col min="11781" max="12032" width="8.85546875" style="1"/>
    <col min="12033" max="12033" width="4.5703125" style="1" customWidth="1"/>
    <col min="12034" max="12034" width="53.42578125" style="1" customWidth="1"/>
    <col min="12035" max="12035" width="6" style="1" customWidth="1"/>
    <col min="12036" max="12036" width="6.5703125" style="1" customWidth="1"/>
    <col min="12037" max="12288" width="8.85546875" style="1"/>
    <col min="12289" max="12289" width="4.5703125" style="1" customWidth="1"/>
    <col min="12290" max="12290" width="53.42578125" style="1" customWidth="1"/>
    <col min="12291" max="12291" width="6" style="1" customWidth="1"/>
    <col min="12292" max="12292" width="6.5703125" style="1" customWidth="1"/>
    <col min="12293" max="12544" width="8.85546875" style="1"/>
    <col min="12545" max="12545" width="4.5703125" style="1" customWidth="1"/>
    <col min="12546" max="12546" width="53.42578125" style="1" customWidth="1"/>
    <col min="12547" max="12547" width="6" style="1" customWidth="1"/>
    <col min="12548" max="12548" width="6.5703125" style="1" customWidth="1"/>
    <col min="12549" max="12800" width="8.85546875" style="1"/>
    <col min="12801" max="12801" width="4.5703125" style="1" customWidth="1"/>
    <col min="12802" max="12802" width="53.42578125" style="1" customWidth="1"/>
    <col min="12803" max="12803" width="6" style="1" customWidth="1"/>
    <col min="12804" max="12804" width="6.5703125" style="1" customWidth="1"/>
    <col min="12805" max="13056" width="8.85546875" style="1"/>
    <col min="13057" max="13057" width="4.5703125" style="1" customWidth="1"/>
    <col min="13058" max="13058" width="53.42578125" style="1" customWidth="1"/>
    <col min="13059" max="13059" width="6" style="1" customWidth="1"/>
    <col min="13060" max="13060" width="6.5703125" style="1" customWidth="1"/>
    <col min="13061" max="13312" width="8.85546875" style="1"/>
    <col min="13313" max="13313" width="4.5703125" style="1" customWidth="1"/>
    <col min="13314" max="13314" width="53.42578125" style="1" customWidth="1"/>
    <col min="13315" max="13315" width="6" style="1" customWidth="1"/>
    <col min="13316" max="13316" width="6.5703125" style="1" customWidth="1"/>
    <col min="13317" max="13568" width="8.85546875" style="1"/>
    <col min="13569" max="13569" width="4.5703125" style="1" customWidth="1"/>
    <col min="13570" max="13570" width="53.42578125" style="1" customWidth="1"/>
    <col min="13571" max="13571" width="6" style="1" customWidth="1"/>
    <col min="13572" max="13572" width="6.5703125" style="1" customWidth="1"/>
    <col min="13573" max="13824" width="8.85546875" style="1"/>
    <col min="13825" max="13825" width="4.5703125" style="1" customWidth="1"/>
    <col min="13826" max="13826" width="53.42578125" style="1" customWidth="1"/>
    <col min="13827" max="13827" width="6" style="1" customWidth="1"/>
    <col min="13828" max="13828" width="6.5703125" style="1" customWidth="1"/>
    <col min="13829" max="14080" width="8.85546875" style="1"/>
    <col min="14081" max="14081" width="4.5703125" style="1" customWidth="1"/>
    <col min="14082" max="14082" width="53.42578125" style="1" customWidth="1"/>
    <col min="14083" max="14083" width="6" style="1" customWidth="1"/>
    <col min="14084" max="14084" width="6.5703125" style="1" customWidth="1"/>
    <col min="14085" max="14336" width="8.85546875" style="1"/>
    <col min="14337" max="14337" width="4.5703125" style="1" customWidth="1"/>
    <col min="14338" max="14338" width="53.42578125" style="1" customWidth="1"/>
    <col min="14339" max="14339" width="6" style="1" customWidth="1"/>
    <col min="14340" max="14340" width="6.5703125" style="1" customWidth="1"/>
    <col min="14341" max="14592" width="8.85546875" style="1"/>
    <col min="14593" max="14593" width="4.5703125" style="1" customWidth="1"/>
    <col min="14594" max="14594" width="53.42578125" style="1" customWidth="1"/>
    <col min="14595" max="14595" width="6" style="1" customWidth="1"/>
    <col min="14596" max="14596" width="6.5703125" style="1" customWidth="1"/>
    <col min="14597" max="14848" width="8.85546875" style="1"/>
    <col min="14849" max="14849" width="4.5703125" style="1" customWidth="1"/>
    <col min="14850" max="14850" width="53.42578125" style="1" customWidth="1"/>
    <col min="14851" max="14851" width="6" style="1" customWidth="1"/>
    <col min="14852" max="14852" width="6.5703125" style="1" customWidth="1"/>
    <col min="14853" max="15104" width="8.85546875" style="1"/>
    <col min="15105" max="15105" width="4.5703125" style="1" customWidth="1"/>
    <col min="15106" max="15106" width="53.42578125" style="1" customWidth="1"/>
    <col min="15107" max="15107" width="6" style="1" customWidth="1"/>
    <col min="15108" max="15108" width="6.5703125" style="1" customWidth="1"/>
    <col min="15109" max="15360" width="8.85546875" style="1"/>
    <col min="15361" max="15361" width="4.5703125" style="1" customWidth="1"/>
    <col min="15362" max="15362" width="53.42578125" style="1" customWidth="1"/>
    <col min="15363" max="15363" width="6" style="1" customWidth="1"/>
    <col min="15364" max="15364" width="6.5703125" style="1" customWidth="1"/>
    <col min="15365" max="15616" width="8.85546875" style="1"/>
    <col min="15617" max="15617" width="4.5703125" style="1" customWidth="1"/>
    <col min="15618" max="15618" width="53.42578125" style="1" customWidth="1"/>
    <col min="15619" max="15619" width="6" style="1" customWidth="1"/>
    <col min="15620" max="15620" width="6.5703125" style="1" customWidth="1"/>
    <col min="15621" max="15872" width="8.85546875" style="1"/>
    <col min="15873" max="15873" width="4.5703125" style="1" customWidth="1"/>
    <col min="15874" max="15874" width="53.42578125" style="1" customWidth="1"/>
    <col min="15875" max="15875" width="6" style="1" customWidth="1"/>
    <col min="15876" max="15876" width="6.5703125" style="1" customWidth="1"/>
    <col min="15877" max="16128" width="8.85546875" style="1"/>
    <col min="16129" max="16129" width="4.5703125" style="1" customWidth="1"/>
    <col min="16130" max="16130" width="53.42578125" style="1" customWidth="1"/>
    <col min="16131" max="16131" width="6" style="1" customWidth="1"/>
    <col min="16132" max="16132" width="6.5703125" style="1" customWidth="1"/>
    <col min="16133" max="16384" width="8.85546875" style="1"/>
  </cols>
  <sheetData>
    <row r="1" spans="1:5" ht="15">
      <c r="A1" s="21" t="s">
        <v>122</v>
      </c>
      <c r="B1" s="7" t="s">
        <v>98</v>
      </c>
      <c r="C1" s="76"/>
      <c r="D1" s="75"/>
    </row>
    <row r="2" spans="1:5" ht="15">
      <c r="A2" s="21" t="s">
        <v>82</v>
      </c>
      <c r="B2" s="21" t="s">
        <v>208</v>
      </c>
    </row>
    <row r="3" spans="1:5" ht="149.25" customHeight="1">
      <c r="A3" s="21"/>
      <c r="B3" s="209" t="s">
        <v>209</v>
      </c>
      <c r="C3" s="209"/>
      <c r="D3" s="209"/>
      <c r="E3" s="209"/>
    </row>
    <row r="4" spans="1:5">
      <c r="C4" s="8"/>
    </row>
    <row r="5" spans="1:5" ht="28.5">
      <c r="A5" s="23" t="s">
        <v>77</v>
      </c>
      <c r="B5" s="77" t="s">
        <v>210</v>
      </c>
      <c r="C5" s="8"/>
      <c r="D5" s="78"/>
      <c r="E5" s="79"/>
    </row>
    <row r="6" spans="1:5">
      <c r="B6" s="80" t="s">
        <v>125</v>
      </c>
      <c r="C6" s="8">
        <v>78</v>
      </c>
      <c r="D6" s="131"/>
      <c r="E6" s="79">
        <f>+C6*D6</f>
        <v>0</v>
      </c>
    </row>
    <row r="7" spans="1:5">
      <c r="C7" s="8"/>
      <c r="D7" s="131"/>
    </row>
    <row r="8" spans="1:5" ht="28.5">
      <c r="A8" s="81" t="s">
        <v>78</v>
      </c>
      <c r="B8" s="82" t="s">
        <v>211</v>
      </c>
      <c r="C8" s="8"/>
      <c r="D8" s="131"/>
      <c r="E8" s="79"/>
    </row>
    <row r="9" spans="1:5">
      <c r="A9" s="81"/>
      <c r="B9" s="80" t="s">
        <v>125</v>
      </c>
      <c r="C9" s="8">
        <v>26</v>
      </c>
      <c r="D9" s="131"/>
      <c r="E9" s="79">
        <f>+C9*D9</f>
        <v>0</v>
      </c>
    </row>
    <row r="10" spans="1:5">
      <c r="C10" s="8"/>
      <c r="D10" s="131"/>
    </row>
    <row r="11" spans="1:5" ht="42.75">
      <c r="A11" s="23" t="s">
        <v>79</v>
      </c>
      <c r="B11" s="10" t="s">
        <v>212</v>
      </c>
      <c r="C11" s="8"/>
      <c r="D11" s="131"/>
    </row>
    <row r="12" spans="1:5">
      <c r="B12" s="11" t="s">
        <v>125</v>
      </c>
      <c r="C12" s="214">
        <v>950</v>
      </c>
      <c r="D12" s="131"/>
      <c r="E12" s="15">
        <f>+C12*D12</f>
        <v>0</v>
      </c>
    </row>
    <row r="13" spans="1:5">
      <c r="C13" s="8"/>
      <c r="D13" s="131"/>
    </row>
    <row r="14" spans="1:5" ht="57">
      <c r="A14" s="23" t="s">
        <v>144</v>
      </c>
      <c r="B14" s="10" t="s">
        <v>213</v>
      </c>
      <c r="C14" s="8"/>
      <c r="D14" s="131"/>
    </row>
    <row r="15" spans="1:5">
      <c r="B15" s="11" t="s">
        <v>125</v>
      </c>
      <c r="C15" s="8">
        <v>26</v>
      </c>
      <c r="D15" s="131"/>
      <c r="E15" s="15">
        <f>+C15*D15</f>
        <v>0</v>
      </c>
    </row>
    <row r="16" spans="1:5">
      <c r="C16" s="8"/>
      <c r="D16" s="131"/>
    </row>
    <row r="17" spans="1:7" ht="24.6" customHeight="1">
      <c r="A17" s="81" t="s">
        <v>80</v>
      </c>
      <c r="B17" s="77" t="s">
        <v>214</v>
      </c>
      <c r="C17" s="107"/>
      <c r="D17" s="132"/>
      <c r="E17" s="79"/>
      <c r="F17" s="4"/>
      <c r="G17" s="2"/>
    </row>
    <row r="18" spans="1:7">
      <c r="A18" s="81"/>
      <c r="B18" s="80" t="s">
        <v>125</v>
      </c>
      <c r="C18" s="8">
        <v>37.799999999999997</v>
      </c>
      <c r="D18" s="131"/>
      <c r="E18" s="79">
        <f>+C18*D18</f>
        <v>0</v>
      </c>
    </row>
    <row r="19" spans="1:7">
      <c r="A19" s="81"/>
      <c r="B19" s="84"/>
      <c r="C19" s="8"/>
      <c r="D19" s="131"/>
      <c r="E19" s="79"/>
    </row>
    <row r="20" spans="1:7" ht="42.75">
      <c r="A20" s="81" t="s">
        <v>145</v>
      </c>
      <c r="B20" s="77" t="s">
        <v>215</v>
      </c>
      <c r="C20" s="8"/>
      <c r="D20" s="131"/>
      <c r="E20" s="79"/>
    </row>
    <row r="21" spans="1:7">
      <c r="A21" s="81"/>
      <c r="B21" s="80" t="s">
        <v>125</v>
      </c>
      <c r="C21" s="8">
        <v>228</v>
      </c>
      <c r="D21" s="131"/>
      <c r="E21" s="79">
        <f>+C21*D21</f>
        <v>0</v>
      </c>
    </row>
    <row r="22" spans="1:7">
      <c r="A22" s="81"/>
      <c r="B22" s="84"/>
      <c r="C22" s="8"/>
      <c r="D22" s="131"/>
      <c r="E22" s="79"/>
    </row>
    <row r="23" spans="1:7" ht="28.5">
      <c r="A23" s="81" t="s">
        <v>146</v>
      </c>
      <c r="B23" s="77" t="s">
        <v>216</v>
      </c>
      <c r="C23" s="90"/>
      <c r="D23" s="132"/>
      <c r="E23" s="79"/>
      <c r="F23" s="2"/>
    </row>
    <row r="24" spans="1:7">
      <c r="A24" s="81"/>
      <c r="B24" s="80" t="s">
        <v>129</v>
      </c>
      <c r="C24" s="8">
        <v>34</v>
      </c>
      <c r="D24" s="131"/>
      <c r="E24" s="79">
        <f>+C24*D24</f>
        <v>0</v>
      </c>
    </row>
    <row r="25" spans="1:7">
      <c r="C25" s="8"/>
      <c r="D25" s="131"/>
    </row>
    <row r="26" spans="1:7" ht="47.45" customHeight="1">
      <c r="A26" s="23" t="s">
        <v>81</v>
      </c>
      <c r="B26" s="10" t="s">
        <v>217</v>
      </c>
      <c r="C26" s="90"/>
      <c r="D26" s="132"/>
    </row>
    <row r="27" spans="1:7">
      <c r="B27" s="11" t="s">
        <v>83</v>
      </c>
      <c r="C27" s="8">
        <v>4</v>
      </c>
      <c r="E27" s="15">
        <f>+C27*D27</f>
        <v>0</v>
      </c>
    </row>
    <row r="28" spans="1:7">
      <c r="B28" s="11"/>
      <c r="C28" s="8"/>
    </row>
    <row r="29" spans="1:7" ht="42.75">
      <c r="A29" s="23" t="s">
        <v>218</v>
      </c>
      <c r="B29" s="10" t="s">
        <v>220</v>
      </c>
      <c r="C29" s="90"/>
      <c r="D29" s="85"/>
    </row>
    <row r="30" spans="1:7">
      <c r="B30" s="11" t="s">
        <v>125</v>
      </c>
      <c r="C30" s="8">
        <f>550-100</f>
        <v>450</v>
      </c>
      <c r="E30" s="15">
        <f>+C30*D30</f>
        <v>0</v>
      </c>
    </row>
    <row r="31" spans="1:7" ht="42.75">
      <c r="A31" s="23" t="s">
        <v>219</v>
      </c>
      <c r="B31" s="93" t="s">
        <v>221</v>
      </c>
      <c r="C31" s="109"/>
      <c r="D31" s="85"/>
    </row>
    <row r="32" spans="1:7">
      <c r="B32" s="11" t="s">
        <v>125</v>
      </c>
      <c r="C32" s="8">
        <v>540</v>
      </c>
      <c r="E32" s="15">
        <f>+C32*D32</f>
        <v>0</v>
      </c>
    </row>
    <row r="33" spans="1:5">
      <c r="E33" s="16"/>
    </row>
    <row r="34" spans="1:5">
      <c r="A34" s="30" t="s">
        <v>222</v>
      </c>
      <c r="B34" s="14"/>
      <c r="C34" s="20"/>
      <c r="D34" s="86"/>
      <c r="E34" s="15">
        <f>SUM(E5:E33)</f>
        <v>0</v>
      </c>
    </row>
  </sheetData>
  <mergeCells count="1">
    <mergeCell ref="B3:E3"/>
  </mergeCells>
  <phoneticPr fontId="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42"/>
  <sheetViews>
    <sheetView topLeftCell="A16" zoomScale="125" zoomScaleNormal="125" zoomScalePageLayoutView="125" workbookViewId="0">
      <selection activeCell="B24" sqref="B24"/>
    </sheetView>
  </sheetViews>
  <sheetFormatPr defaultColWidth="8.85546875" defaultRowHeight="14.25"/>
  <cols>
    <col min="1" max="1" width="4.5703125" style="23" customWidth="1"/>
    <col min="2" max="2" width="49.42578125" style="13" customWidth="1"/>
    <col min="3" max="3" width="11.42578125" style="8" bestFit="1" customWidth="1"/>
    <col min="4" max="4" width="9" style="15" bestFit="1" customWidth="1"/>
    <col min="5" max="5" width="13.5703125" style="15" customWidth="1"/>
    <col min="6" max="256" width="8.85546875" style="1"/>
    <col min="257" max="257" width="4.5703125" style="1" customWidth="1"/>
    <col min="258" max="258" width="53.42578125" style="1" customWidth="1"/>
    <col min="259" max="512" width="8.85546875" style="1"/>
    <col min="513" max="513" width="4.5703125" style="1" customWidth="1"/>
    <col min="514" max="514" width="53.42578125" style="1" customWidth="1"/>
    <col min="515" max="768" width="8.85546875" style="1"/>
    <col min="769" max="769" width="4.5703125" style="1" customWidth="1"/>
    <col min="770" max="770" width="53.42578125" style="1" customWidth="1"/>
    <col min="771" max="1024" width="8.85546875" style="1"/>
    <col min="1025" max="1025" width="4.5703125" style="1" customWidth="1"/>
    <col min="1026" max="1026" width="53.42578125" style="1" customWidth="1"/>
    <col min="1027" max="1280" width="8.85546875" style="1"/>
    <col min="1281" max="1281" width="4.5703125" style="1" customWidth="1"/>
    <col min="1282" max="1282" width="53.42578125" style="1" customWidth="1"/>
    <col min="1283" max="1536" width="8.85546875" style="1"/>
    <col min="1537" max="1537" width="4.5703125" style="1" customWidth="1"/>
    <col min="1538" max="1538" width="53.42578125" style="1" customWidth="1"/>
    <col min="1539" max="1792" width="8.85546875" style="1"/>
    <col min="1793" max="1793" width="4.5703125" style="1" customWidth="1"/>
    <col min="1794" max="1794" width="53.42578125" style="1" customWidth="1"/>
    <col min="1795" max="2048" width="8.85546875" style="1"/>
    <col min="2049" max="2049" width="4.5703125" style="1" customWidth="1"/>
    <col min="2050" max="2050" width="53.42578125" style="1" customWidth="1"/>
    <col min="2051" max="2304" width="8.85546875" style="1"/>
    <col min="2305" max="2305" width="4.5703125" style="1" customWidth="1"/>
    <col min="2306" max="2306" width="53.42578125" style="1" customWidth="1"/>
    <col min="2307" max="2560" width="8.85546875" style="1"/>
    <col min="2561" max="2561" width="4.5703125" style="1" customWidth="1"/>
    <col min="2562" max="2562" width="53.42578125" style="1" customWidth="1"/>
    <col min="2563" max="2816" width="8.85546875" style="1"/>
    <col min="2817" max="2817" width="4.5703125" style="1" customWidth="1"/>
    <col min="2818" max="2818" width="53.42578125" style="1" customWidth="1"/>
    <col min="2819" max="3072" width="8.85546875" style="1"/>
    <col min="3073" max="3073" width="4.5703125" style="1" customWidth="1"/>
    <col min="3074" max="3074" width="53.42578125" style="1" customWidth="1"/>
    <col min="3075" max="3328" width="8.85546875" style="1"/>
    <col min="3329" max="3329" width="4.5703125" style="1" customWidth="1"/>
    <col min="3330" max="3330" width="53.42578125" style="1" customWidth="1"/>
    <col min="3331" max="3584" width="8.85546875" style="1"/>
    <col min="3585" max="3585" width="4.5703125" style="1" customWidth="1"/>
    <col min="3586" max="3586" width="53.42578125" style="1" customWidth="1"/>
    <col min="3587" max="3840" width="8.85546875" style="1"/>
    <col min="3841" max="3841" width="4.5703125" style="1" customWidth="1"/>
    <col min="3842" max="3842" width="53.42578125" style="1" customWidth="1"/>
    <col min="3843" max="4096" width="8.85546875" style="1"/>
    <col min="4097" max="4097" width="4.5703125" style="1" customWidth="1"/>
    <col min="4098" max="4098" width="53.42578125" style="1" customWidth="1"/>
    <col min="4099" max="4352" width="8.85546875" style="1"/>
    <col min="4353" max="4353" width="4.5703125" style="1" customWidth="1"/>
    <col min="4354" max="4354" width="53.42578125" style="1" customWidth="1"/>
    <col min="4355" max="4608" width="8.85546875" style="1"/>
    <col min="4609" max="4609" width="4.5703125" style="1" customWidth="1"/>
    <col min="4610" max="4610" width="53.42578125" style="1" customWidth="1"/>
    <col min="4611" max="4864" width="8.85546875" style="1"/>
    <col min="4865" max="4865" width="4.5703125" style="1" customWidth="1"/>
    <col min="4866" max="4866" width="53.42578125" style="1" customWidth="1"/>
    <col min="4867" max="5120" width="8.85546875" style="1"/>
    <col min="5121" max="5121" width="4.5703125" style="1" customWidth="1"/>
    <col min="5122" max="5122" width="53.42578125" style="1" customWidth="1"/>
    <col min="5123" max="5376" width="8.85546875" style="1"/>
    <col min="5377" max="5377" width="4.5703125" style="1" customWidth="1"/>
    <col min="5378" max="5378" width="53.42578125" style="1" customWidth="1"/>
    <col min="5379" max="5632" width="8.85546875" style="1"/>
    <col min="5633" max="5633" width="4.5703125" style="1" customWidth="1"/>
    <col min="5634" max="5634" width="53.42578125" style="1" customWidth="1"/>
    <col min="5635" max="5888" width="8.85546875" style="1"/>
    <col min="5889" max="5889" width="4.5703125" style="1" customWidth="1"/>
    <col min="5890" max="5890" width="53.42578125" style="1" customWidth="1"/>
    <col min="5891" max="6144" width="8.85546875" style="1"/>
    <col min="6145" max="6145" width="4.5703125" style="1" customWidth="1"/>
    <col min="6146" max="6146" width="53.42578125" style="1" customWidth="1"/>
    <col min="6147" max="6400" width="8.85546875" style="1"/>
    <col min="6401" max="6401" width="4.5703125" style="1" customWidth="1"/>
    <col min="6402" max="6402" width="53.42578125" style="1" customWidth="1"/>
    <col min="6403" max="6656" width="8.85546875" style="1"/>
    <col min="6657" max="6657" width="4.5703125" style="1" customWidth="1"/>
    <col min="6658" max="6658" width="53.42578125" style="1" customWidth="1"/>
    <col min="6659" max="6912" width="8.85546875" style="1"/>
    <col min="6913" max="6913" width="4.5703125" style="1" customWidth="1"/>
    <col min="6914" max="6914" width="53.42578125" style="1" customWidth="1"/>
    <col min="6915" max="7168" width="8.85546875" style="1"/>
    <col min="7169" max="7169" width="4.5703125" style="1" customWidth="1"/>
    <col min="7170" max="7170" width="53.42578125" style="1" customWidth="1"/>
    <col min="7171" max="7424" width="8.85546875" style="1"/>
    <col min="7425" max="7425" width="4.5703125" style="1" customWidth="1"/>
    <col min="7426" max="7426" width="53.42578125" style="1" customWidth="1"/>
    <col min="7427" max="7680" width="8.85546875" style="1"/>
    <col min="7681" max="7681" width="4.5703125" style="1" customWidth="1"/>
    <col min="7682" max="7682" width="53.42578125" style="1" customWidth="1"/>
    <col min="7683" max="7936" width="8.85546875" style="1"/>
    <col min="7937" max="7937" width="4.5703125" style="1" customWidth="1"/>
    <col min="7938" max="7938" width="53.42578125" style="1" customWidth="1"/>
    <col min="7939" max="8192" width="8.85546875" style="1"/>
    <col min="8193" max="8193" width="4.5703125" style="1" customWidth="1"/>
    <col min="8194" max="8194" width="53.42578125" style="1" customWidth="1"/>
    <col min="8195" max="8448" width="8.85546875" style="1"/>
    <col min="8449" max="8449" width="4.5703125" style="1" customWidth="1"/>
    <col min="8450" max="8450" width="53.42578125" style="1" customWidth="1"/>
    <col min="8451" max="8704" width="8.85546875" style="1"/>
    <col min="8705" max="8705" width="4.5703125" style="1" customWidth="1"/>
    <col min="8706" max="8706" width="53.42578125" style="1" customWidth="1"/>
    <col min="8707" max="8960" width="8.85546875" style="1"/>
    <col min="8961" max="8961" width="4.5703125" style="1" customWidth="1"/>
    <col min="8962" max="8962" width="53.42578125" style="1" customWidth="1"/>
    <col min="8963" max="9216" width="8.85546875" style="1"/>
    <col min="9217" max="9217" width="4.5703125" style="1" customWidth="1"/>
    <col min="9218" max="9218" width="53.42578125" style="1" customWidth="1"/>
    <col min="9219" max="9472" width="8.85546875" style="1"/>
    <col min="9473" max="9473" width="4.5703125" style="1" customWidth="1"/>
    <col min="9474" max="9474" width="53.42578125" style="1" customWidth="1"/>
    <col min="9475" max="9728" width="8.85546875" style="1"/>
    <col min="9729" max="9729" width="4.5703125" style="1" customWidth="1"/>
    <col min="9730" max="9730" width="53.42578125" style="1" customWidth="1"/>
    <col min="9731" max="9984" width="8.85546875" style="1"/>
    <col min="9985" max="9985" width="4.5703125" style="1" customWidth="1"/>
    <col min="9986" max="9986" width="53.42578125" style="1" customWidth="1"/>
    <col min="9987" max="10240" width="8.85546875" style="1"/>
    <col min="10241" max="10241" width="4.5703125" style="1" customWidth="1"/>
    <col min="10242" max="10242" width="53.42578125" style="1" customWidth="1"/>
    <col min="10243" max="10496" width="8.85546875" style="1"/>
    <col min="10497" max="10497" width="4.5703125" style="1" customWidth="1"/>
    <col min="10498" max="10498" width="53.42578125" style="1" customWidth="1"/>
    <col min="10499" max="10752" width="8.85546875" style="1"/>
    <col min="10753" max="10753" width="4.5703125" style="1" customWidth="1"/>
    <col min="10754" max="10754" width="53.42578125" style="1" customWidth="1"/>
    <col min="10755" max="11008" width="8.85546875" style="1"/>
    <col min="11009" max="11009" width="4.5703125" style="1" customWidth="1"/>
    <col min="11010" max="11010" width="53.42578125" style="1" customWidth="1"/>
    <col min="11011" max="11264" width="8.85546875" style="1"/>
    <col min="11265" max="11265" width="4.5703125" style="1" customWidth="1"/>
    <col min="11266" max="11266" width="53.42578125" style="1" customWidth="1"/>
    <col min="11267" max="11520" width="8.85546875" style="1"/>
    <col min="11521" max="11521" width="4.5703125" style="1" customWidth="1"/>
    <col min="11522" max="11522" width="53.42578125" style="1" customWidth="1"/>
    <col min="11523" max="11776" width="8.85546875" style="1"/>
    <col min="11777" max="11777" width="4.5703125" style="1" customWidth="1"/>
    <col min="11778" max="11778" width="53.42578125" style="1" customWidth="1"/>
    <col min="11779" max="12032" width="8.85546875" style="1"/>
    <col min="12033" max="12033" width="4.5703125" style="1" customWidth="1"/>
    <col min="12034" max="12034" width="53.42578125" style="1" customWidth="1"/>
    <col min="12035" max="12288" width="8.85546875" style="1"/>
    <col min="12289" max="12289" width="4.5703125" style="1" customWidth="1"/>
    <col min="12290" max="12290" width="53.42578125" style="1" customWidth="1"/>
    <col min="12291" max="12544" width="8.85546875" style="1"/>
    <col min="12545" max="12545" width="4.5703125" style="1" customWidth="1"/>
    <col min="12546" max="12546" width="53.42578125" style="1" customWidth="1"/>
    <col min="12547" max="12800" width="8.85546875" style="1"/>
    <col min="12801" max="12801" width="4.5703125" style="1" customWidth="1"/>
    <col min="12802" max="12802" width="53.42578125" style="1" customWidth="1"/>
    <col min="12803" max="13056" width="8.85546875" style="1"/>
    <col min="13057" max="13057" width="4.5703125" style="1" customWidth="1"/>
    <col min="13058" max="13058" width="53.42578125" style="1" customWidth="1"/>
    <col min="13059" max="13312" width="8.85546875" style="1"/>
    <col min="13313" max="13313" width="4.5703125" style="1" customWidth="1"/>
    <col min="13314" max="13314" width="53.42578125" style="1" customWidth="1"/>
    <col min="13315" max="13568" width="8.85546875" style="1"/>
    <col min="13569" max="13569" width="4.5703125" style="1" customWidth="1"/>
    <col min="13570" max="13570" width="53.42578125" style="1" customWidth="1"/>
    <col min="13571" max="13824" width="8.85546875" style="1"/>
    <col min="13825" max="13825" width="4.5703125" style="1" customWidth="1"/>
    <col min="13826" max="13826" width="53.42578125" style="1" customWidth="1"/>
    <col min="13827" max="14080" width="8.85546875" style="1"/>
    <col min="14081" max="14081" width="4.5703125" style="1" customWidth="1"/>
    <col min="14082" max="14082" width="53.42578125" style="1" customWidth="1"/>
    <col min="14083" max="14336" width="8.85546875" style="1"/>
    <col min="14337" max="14337" width="4.5703125" style="1" customWidth="1"/>
    <col min="14338" max="14338" width="53.42578125" style="1" customWidth="1"/>
    <col min="14339" max="14592" width="8.85546875" style="1"/>
    <col min="14593" max="14593" width="4.5703125" style="1" customWidth="1"/>
    <col min="14594" max="14594" width="53.42578125" style="1" customWidth="1"/>
    <col min="14595" max="14848" width="8.85546875" style="1"/>
    <col min="14849" max="14849" width="4.5703125" style="1" customWidth="1"/>
    <col min="14850" max="14850" width="53.42578125" style="1" customWidth="1"/>
    <col min="14851" max="15104" width="8.85546875" style="1"/>
    <col min="15105" max="15105" width="4.5703125" style="1" customWidth="1"/>
    <col min="15106" max="15106" width="53.42578125" style="1" customWidth="1"/>
    <col min="15107" max="15360" width="8.85546875" style="1"/>
    <col min="15361" max="15361" width="4.5703125" style="1" customWidth="1"/>
    <col min="15362" max="15362" width="53.42578125" style="1" customWidth="1"/>
    <col min="15363" max="15616" width="8.85546875" style="1"/>
    <col min="15617" max="15617" width="4.5703125" style="1" customWidth="1"/>
    <col min="15618" max="15618" width="53.42578125" style="1" customWidth="1"/>
    <col min="15619" max="15872" width="8.85546875" style="1"/>
    <col min="15873" max="15873" width="4.5703125" style="1" customWidth="1"/>
    <col min="15874" max="15874" width="53.42578125" style="1" customWidth="1"/>
    <col min="15875" max="16128" width="8.85546875" style="1"/>
    <col min="16129" max="16129" width="4.5703125" style="1" customWidth="1"/>
    <col min="16130" max="16130" width="53.42578125" style="1" customWidth="1"/>
    <col min="16131" max="16384" width="8.85546875" style="1"/>
  </cols>
  <sheetData>
    <row r="1" spans="1:11" ht="15">
      <c r="A1" s="21" t="s">
        <v>122</v>
      </c>
      <c r="B1" s="7" t="s">
        <v>98</v>
      </c>
      <c r="C1" s="76"/>
      <c r="D1" s="54"/>
    </row>
    <row r="2" spans="1:11">
      <c r="A2" s="55"/>
      <c r="B2" s="56"/>
      <c r="C2" s="76"/>
      <c r="D2" s="54"/>
    </row>
    <row r="3" spans="1:11" ht="15">
      <c r="A3" s="21" t="s">
        <v>72</v>
      </c>
      <c r="B3" s="9" t="s">
        <v>226</v>
      </c>
    </row>
    <row r="4" spans="1:11" ht="248.25" customHeight="1">
      <c r="A4" s="21"/>
      <c r="B4" s="209" t="s">
        <v>223</v>
      </c>
      <c r="C4" s="210"/>
      <c r="D4" s="210"/>
      <c r="E4" s="210"/>
    </row>
    <row r="6" spans="1:11" ht="42.75">
      <c r="A6" s="23" t="s">
        <v>73</v>
      </c>
      <c r="B6" s="58" t="s">
        <v>224</v>
      </c>
    </row>
    <row r="7" spans="1:11">
      <c r="B7" s="11" t="s">
        <v>93</v>
      </c>
      <c r="C7" s="8">
        <v>24.4</v>
      </c>
      <c r="E7" s="15">
        <f>+D7*C7</f>
        <v>0</v>
      </c>
    </row>
    <row r="9" spans="1:11" ht="28.5">
      <c r="A9" s="23" t="s">
        <v>74</v>
      </c>
      <c r="B9" s="58" t="s">
        <v>225</v>
      </c>
    </row>
    <row r="10" spans="1:11">
      <c r="B10" s="11" t="s">
        <v>93</v>
      </c>
      <c r="C10" s="8">
        <v>37</v>
      </c>
      <c r="E10" s="15">
        <f>+D10*C10</f>
        <v>0</v>
      </c>
    </row>
    <row r="11" spans="1:11">
      <c r="D11" s="37"/>
    </row>
    <row r="12" spans="1:11" ht="99.75">
      <c r="A12" s="81" t="s">
        <v>75</v>
      </c>
      <c r="B12" s="77" t="s">
        <v>227</v>
      </c>
      <c r="C12" s="88"/>
      <c r="D12" s="37"/>
      <c r="E12" s="79"/>
    </row>
    <row r="13" spans="1:11">
      <c r="A13" s="81"/>
      <c r="B13" s="87" t="s">
        <v>93</v>
      </c>
      <c r="C13" s="8">
        <v>68.2</v>
      </c>
      <c r="D13" s="37"/>
      <c r="E13" s="79">
        <f>+D13*C13</f>
        <v>0</v>
      </c>
      <c r="K13" s="128">
        <v>140</v>
      </c>
    </row>
    <row r="14" spans="1:11">
      <c r="D14" s="37"/>
      <c r="K14" s="128"/>
    </row>
    <row r="15" spans="1:11" ht="28.5">
      <c r="A15" s="23" t="s">
        <v>148</v>
      </c>
      <c r="B15" s="10" t="s">
        <v>228</v>
      </c>
      <c r="K15" s="128"/>
    </row>
    <row r="16" spans="1:11">
      <c r="B16" s="11" t="s">
        <v>93</v>
      </c>
      <c r="C16" s="8">
        <v>124</v>
      </c>
      <c r="E16" s="15">
        <f>+D16*C16</f>
        <v>0</v>
      </c>
      <c r="K16" s="128">
        <v>132</v>
      </c>
    </row>
    <row r="17" spans="1:11">
      <c r="K17" s="128"/>
    </row>
    <row r="18" spans="1:11" ht="28.5">
      <c r="A18" s="23" t="s">
        <v>147</v>
      </c>
      <c r="B18" s="58" t="s">
        <v>229</v>
      </c>
      <c r="C18" s="38"/>
      <c r="K18" s="128"/>
    </row>
    <row r="19" spans="1:11">
      <c r="B19" s="11" t="s">
        <v>93</v>
      </c>
      <c r="C19" s="8">
        <v>6</v>
      </c>
      <c r="E19" s="15">
        <f>+D19*C19</f>
        <v>0</v>
      </c>
      <c r="K19" s="128">
        <v>132</v>
      </c>
    </row>
    <row r="21" spans="1:11" ht="28.5">
      <c r="A21" s="23" t="s">
        <v>76</v>
      </c>
      <c r="B21" s="58" t="s">
        <v>230</v>
      </c>
    </row>
    <row r="22" spans="1:11">
      <c r="B22" s="11" t="s">
        <v>125</v>
      </c>
      <c r="C22" s="8">
        <v>8</v>
      </c>
      <c r="E22" s="15">
        <f>+D22*C22</f>
        <v>0</v>
      </c>
    </row>
    <row r="24" spans="1:11" ht="42.75">
      <c r="A24" s="23" t="s">
        <v>67</v>
      </c>
      <c r="B24" s="10" t="s">
        <v>231</v>
      </c>
      <c r="C24" s="88"/>
      <c r="D24" s="59"/>
    </row>
    <row r="25" spans="1:11">
      <c r="B25" s="11" t="s">
        <v>125</v>
      </c>
      <c r="C25" s="8">
        <v>8</v>
      </c>
      <c r="E25" s="15">
        <f>+D25*C25</f>
        <v>0</v>
      </c>
    </row>
    <row r="27" spans="1:11" ht="33" customHeight="1">
      <c r="A27" s="23" t="s">
        <v>68</v>
      </c>
      <c r="B27" s="10" t="s">
        <v>463</v>
      </c>
      <c r="C27" s="88"/>
      <c r="D27" s="59"/>
    </row>
    <row r="28" spans="1:11">
      <c r="B28" s="11" t="s">
        <v>93</v>
      </c>
      <c r="C28" s="8">
        <v>12.8</v>
      </c>
      <c r="E28" s="15">
        <f>+D28*C28</f>
        <v>0</v>
      </c>
    </row>
    <row r="30" spans="1:11" ht="65.25" customHeight="1">
      <c r="A30" s="23" t="s">
        <v>69</v>
      </c>
      <c r="B30" s="10" t="s">
        <v>234</v>
      </c>
      <c r="C30" s="38"/>
    </row>
    <row r="31" spans="1:11">
      <c r="B31" s="11" t="s">
        <v>235</v>
      </c>
      <c r="C31" s="8">
        <v>17600</v>
      </c>
      <c r="E31" s="15">
        <f>+D31*C31</f>
        <v>0</v>
      </c>
      <c r="K31" s="15">
        <v>1.2</v>
      </c>
    </row>
    <row r="32" spans="1:11">
      <c r="B32" s="11"/>
      <c r="K32" s="15"/>
    </row>
    <row r="33" spans="1:11" ht="71.25">
      <c r="A33" s="23" t="s">
        <v>232</v>
      </c>
      <c r="B33" s="58" t="s">
        <v>236</v>
      </c>
      <c r="C33" s="38"/>
      <c r="K33" s="15"/>
    </row>
    <row r="34" spans="1:11">
      <c r="B34" s="11" t="s">
        <v>235</v>
      </c>
      <c r="C34" s="8">
        <v>17800</v>
      </c>
      <c r="E34" s="15">
        <f>+D34*C34</f>
        <v>0</v>
      </c>
      <c r="K34" s="15">
        <v>1.1499999999999999</v>
      </c>
    </row>
    <row r="35" spans="1:11">
      <c r="B35" s="11"/>
    </row>
    <row r="36" spans="1:11" ht="85.5">
      <c r="A36" s="23" t="s">
        <v>233</v>
      </c>
      <c r="B36" s="58" t="s">
        <v>237</v>
      </c>
      <c r="C36" s="38"/>
    </row>
    <row r="37" spans="1:11">
      <c r="B37" s="11" t="s">
        <v>129</v>
      </c>
      <c r="C37" s="8">
        <v>4</v>
      </c>
      <c r="E37" s="15">
        <f>+D37*C37</f>
        <v>0</v>
      </c>
    </row>
    <row r="38" spans="1:11">
      <c r="B38" s="11"/>
    </row>
    <row r="39" spans="1:11" ht="71.25">
      <c r="A39" s="23" t="s">
        <v>238</v>
      </c>
      <c r="B39" s="58" t="s">
        <v>239</v>
      </c>
      <c r="C39" s="38"/>
    </row>
    <row r="40" spans="1:11">
      <c r="B40" s="11" t="s">
        <v>83</v>
      </c>
      <c r="C40" s="8">
        <v>14</v>
      </c>
      <c r="E40" s="15">
        <f>+D40*C40</f>
        <v>0</v>
      </c>
    </row>
    <row r="42" spans="1:11" ht="15">
      <c r="A42" s="71" t="s">
        <v>240</v>
      </c>
      <c r="B42" s="26"/>
      <c r="C42" s="52"/>
      <c r="D42" s="74"/>
      <c r="E42" s="89">
        <f>SUM(E7:E41)</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rowBreaks count="1" manualBreakCount="1">
    <brk id="20"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G108"/>
  <sheetViews>
    <sheetView topLeftCell="A97" zoomScale="125" zoomScaleNormal="125" zoomScaleSheetLayoutView="100" zoomScalePageLayoutView="125" workbookViewId="0">
      <selection activeCell="D108" sqref="D108"/>
    </sheetView>
  </sheetViews>
  <sheetFormatPr defaultColWidth="8.85546875" defaultRowHeight="14.25"/>
  <cols>
    <col min="1" max="1" width="4.5703125" style="23" customWidth="1"/>
    <col min="2" max="2" width="51.42578125" style="13" customWidth="1"/>
    <col min="3" max="3" width="10.85546875" style="18" customWidth="1"/>
    <col min="4" max="4" width="9.140625" style="34" customWidth="1"/>
    <col min="5" max="5" width="12.140625" style="15" customWidth="1"/>
    <col min="6" max="256" width="8.85546875" style="1"/>
    <col min="257" max="257" width="4.5703125" style="1" customWidth="1"/>
    <col min="258" max="258" width="53.42578125" style="1" customWidth="1"/>
    <col min="259" max="259" width="6" style="1" customWidth="1"/>
    <col min="260" max="260" width="6.5703125" style="1" customWidth="1"/>
    <col min="261" max="512" width="8.85546875" style="1"/>
    <col min="513" max="513" width="4.5703125" style="1" customWidth="1"/>
    <col min="514" max="514" width="53.42578125" style="1" customWidth="1"/>
    <col min="515" max="515" width="6" style="1" customWidth="1"/>
    <col min="516" max="516" width="6.5703125" style="1" customWidth="1"/>
    <col min="517" max="768" width="8.85546875" style="1"/>
    <col min="769" max="769" width="4.5703125" style="1" customWidth="1"/>
    <col min="770" max="770" width="53.42578125" style="1" customWidth="1"/>
    <col min="771" max="771" width="6" style="1" customWidth="1"/>
    <col min="772" max="772" width="6.5703125" style="1" customWidth="1"/>
    <col min="773" max="1024" width="8.85546875" style="1"/>
    <col min="1025" max="1025" width="4.5703125" style="1" customWidth="1"/>
    <col min="1026" max="1026" width="53.42578125" style="1" customWidth="1"/>
    <col min="1027" max="1027" width="6" style="1" customWidth="1"/>
    <col min="1028" max="1028" width="6.5703125" style="1" customWidth="1"/>
    <col min="1029" max="1280" width="8.85546875" style="1"/>
    <col min="1281" max="1281" width="4.5703125" style="1" customWidth="1"/>
    <col min="1282" max="1282" width="53.42578125" style="1" customWidth="1"/>
    <col min="1283" max="1283" width="6" style="1" customWidth="1"/>
    <col min="1284" max="1284" width="6.5703125" style="1" customWidth="1"/>
    <col min="1285" max="1536" width="8.85546875" style="1"/>
    <col min="1537" max="1537" width="4.5703125" style="1" customWidth="1"/>
    <col min="1538" max="1538" width="53.42578125" style="1" customWidth="1"/>
    <col min="1539" max="1539" width="6" style="1" customWidth="1"/>
    <col min="1540" max="1540" width="6.5703125" style="1" customWidth="1"/>
    <col min="1541" max="1792" width="8.85546875" style="1"/>
    <col min="1793" max="1793" width="4.5703125" style="1" customWidth="1"/>
    <col min="1794" max="1794" width="53.42578125" style="1" customWidth="1"/>
    <col min="1795" max="1795" width="6" style="1" customWidth="1"/>
    <col min="1796" max="1796" width="6.5703125" style="1" customWidth="1"/>
    <col min="1797" max="2048" width="8.85546875" style="1"/>
    <col min="2049" max="2049" width="4.5703125" style="1" customWidth="1"/>
    <col min="2050" max="2050" width="53.42578125" style="1" customWidth="1"/>
    <col min="2051" max="2051" width="6" style="1" customWidth="1"/>
    <col min="2052" max="2052" width="6.5703125" style="1" customWidth="1"/>
    <col min="2053" max="2304" width="8.85546875" style="1"/>
    <col min="2305" max="2305" width="4.5703125" style="1" customWidth="1"/>
    <col min="2306" max="2306" width="53.42578125" style="1" customWidth="1"/>
    <col min="2307" max="2307" width="6" style="1" customWidth="1"/>
    <col min="2308" max="2308" width="6.5703125" style="1" customWidth="1"/>
    <col min="2309" max="2560" width="8.85546875" style="1"/>
    <col min="2561" max="2561" width="4.5703125" style="1" customWidth="1"/>
    <col min="2562" max="2562" width="53.42578125" style="1" customWidth="1"/>
    <col min="2563" max="2563" width="6" style="1" customWidth="1"/>
    <col min="2564" max="2564" width="6.5703125" style="1" customWidth="1"/>
    <col min="2565" max="2816" width="8.85546875" style="1"/>
    <col min="2817" max="2817" width="4.5703125" style="1" customWidth="1"/>
    <col min="2818" max="2818" width="53.42578125" style="1" customWidth="1"/>
    <col min="2819" max="2819" width="6" style="1" customWidth="1"/>
    <col min="2820" max="2820" width="6.5703125" style="1" customWidth="1"/>
    <col min="2821" max="3072" width="8.85546875" style="1"/>
    <col min="3073" max="3073" width="4.5703125" style="1" customWidth="1"/>
    <col min="3074" max="3074" width="53.42578125" style="1" customWidth="1"/>
    <col min="3075" max="3075" width="6" style="1" customWidth="1"/>
    <col min="3076" max="3076" width="6.5703125" style="1" customWidth="1"/>
    <col min="3077" max="3328" width="8.85546875" style="1"/>
    <col min="3329" max="3329" width="4.5703125" style="1" customWidth="1"/>
    <col min="3330" max="3330" width="53.42578125" style="1" customWidth="1"/>
    <col min="3331" max="3331" width="6" style="1" customWidth="1"/>
    <col min="3332" max="3332" width="6.5703125" style="1" customWidth="1"/>
    <col min="3333" max="3584" width="8.85546875" style="1"/>
    <col min="3585" max="3585" width="4.5703125" style="1" customWidth="1"/>
    <col min="3586" max="3586" width="53.42578125" style="1" customWidth="1"/>
    <col min="3587" max="3587" width="6" style="1" customWidth="1"/>
    <col min="3588" max="3588" width="6.5703125" style="1" customWidth="1"/>
    <col min="3589" max="3840" width="8.85546875" style="1"/>
    <col min="3841" max="3841" width="4.5703125" style="1" customWidth="1"/>
    <col min="3842" max="3842" width="53.42578125" style="1" customWidth="1"/>
    <col min="3843" max="3843" width="6" style="1" customWidth="1"/>
    <col min="3844" max="3844" width="6.5703125" style="1" customWidth="1"/>
    <col min="3845" max="4096" width="8.85546875" style="1"/>
    <col min="4097" max="4097" width="4.5703125" style="1" customWidth="1"/>
    <col min="4098" max="4098" width="53.42578125" style="1" customWidth="1"/>
    <col min="4099" max="4099" width="6" style="1" customWidth="1"/>
    <col min="4100" max="4100" width="6.5703125" style="1" customWidth="1"/>
    <col min="4101" max="4352" width="8.85546875" style="1"/>
    <col min="4353" max="4353" width="4.5703125" style="1" customWidth="1"/>
    <col min="4354" max="4354" width="53.42578125" style="1" customWidth="1"/>
    <col min="4355" max="4355" width="6" style="1" customWidth="1"/>
    <col min="4356" max="4356" width="6.5703125" style="1" customWidth="1"/>
    <col min="4357" max="4608" width="8.85546875" style="1"/>
    <col min="4609" max="4609" width="4.5703125" style="1" customWidth="1"/>
    <col min="4610" max="4610" width="53.42578125" style="1" customWidth="1"/>
    <col min="4611" max="4611" width="6" style="1" customWidth="1"/>
    <col min="4612" max="4612" width="6.5703125" style="1" customWidth="1"/>
    <col min="4613" max="4864" width="8.85546875" style="1"/>
    <col min="4865" max="4865" width="4.5703125" style="1" customWidth="1"/>
    <col min="4866" max="4866" width="53.42578125" style="1" customWidth="1"/>
    <col min="4867" max="4867" width="6" style="1" customWidth="1"/>
    <col min="4868" max="4868" width="6.5703125" style="1" customWidth="1"/>
    <col min="4869" max="5120" width="8.85546875" style="1"/>
    <col min="5121" max="5121" width="4.5703125" style="1" customWidth="1"/>
    <col min="5122" max="5122" width="53.42578125" style="1" customWidth="1"/>
    <col min="5123" max="5123" width="6" style="1" customWidth="1"/>
    <col min="5124" max="5124" width="6.5703125" style="1" customWidth="1"/>
    <col min="5125" max="5376" width="8.85546875" style="1"/>
    <col min="5377" max="5377" width="4.5703125" style="1" customWidth="1"/>
    <col min="5378" max="5378" width="53.42578125" style="1" customWidth="1"/>
    <col min="5379" max="5379" width="6" style="1" customWidth="1"/>
    <col min="5380" max="5380" width="6.5703125" style="1" customWidth="1"/>
    <col min="5381" max="5632" width="8.85546875" style="1"/>
    <col min="5633" max="5633" width="4.5703125" style="1" customWidth="1"/>
    <col min="5634" max="5634" width="53.42578125" style="1" customWidth="1"/>
    <col min="5635" max="5635" width="6" style="1" customWidth="1"/>
    <col min="5636" max="5636" width="6.5703125" style="1" customWidth="1"/>
    <col min="5637" max="5888" width="8.85546875" style="1"/>
    <col min="5889" max="5889" width="4.5703125" style="1" customWidth="1"/>
    <col min="5890" max="5890" width="53.42578125" style="1" customWidth="1"/>
    <col min="5891" max="5891" width="6" style="1" customWidth="1"/>
    <col min="5892" max="5892" width="6.5703125" style="1" customWidth="1"/>
    <col min="5893" max="6144" width="8.85546875" style="1"/>
    <col min="6145" max="6145" width="4.5703125" style="1" customWidth="1"/>
    <col min="6146" max="6146" width="53.42578125" style="1" customWidth="1"/>
    <col min="6147" max="6147" width="6" style="1" customWidth="1"/>
    <col min="6148" max="6148" width="6.5703125" style="1" customWidth="1"/>
    <col min="6149" max="6400" width="8.85546875" style="1"/>
    <col min="6401" max="6401" width="4.5703125" style="1" customWidth="1"/>
    <col min="6402" max="6402" width="53.42578125" style="1" customWidth="1"/>
    <col min="6403" max="6403" width="6" style="1" customWidth="1"/>
    <col min="6404" max="6404" width="6.5703125" style="1" customWidth="1"/>
    <col min="6405" max="6656" width="8.85546875" style="1"/>
    <col min="6657" max="6657" width="4.5703125" style="1" customWidth="1"/>
    <col min="6658" max="6658" width="53.42578125" style="1" customWidth="1"/>
    <col min="6659" max="6659" width="6" style="1" customWidth="1"/>
    <col min="6660" max="6660" width="6.5703125" style="1" customWidth="1"/>
    <col min="6661" max="6912" width="8.85546875" style="1"/>
    <col min="6913" max="6913" width="4.5703125" style="1" customWidth="1"/>
    <col min="6914" max="6914" width="53.42578125" style="1" customWidth="1"/>
    <col min="6915" max="6915" width="6" style="1" customWidth="1"/>
    <col min="6916" max="6916" width="6.5703125" style="1" customWidth="1"/>
    <col min="6917" max="7168" width="8.85546875" style="1"/>
    <col min="7169" max="7169" width="4.5703125" style="1" customWidth="1"/>
    <col min="7170" max="7170" width="53.42578125" style="1" customWidth="1"/>
    <col min="7171" max="7171" width="6" style="1" customWidth="1"/>
    <col min="7172" max="7172" width="6.5703125" style="1" customWidth="1"/>
    <col min="7173" max="7424" width="8.85546875" style="1"/>
    <col min="7425" max="7425" width="4.5703125" style="1" customWidth="1"/>
    <col min="7426" max="7426" width="53.42578125" style="1" customWidth="1"/>
    <col min="7427" max="7427" width="6" style="1" customWidth="1"/>
    <col min="7428" max="7428" width="6.5703125" style="1" customWidth="1"/>
    <col min="7429" max="7680" width="8.85546875" style="1"/>
    <col min="7681" max="7681" width="4.5703125" style="1" customWidth="1"/>
    <col min="7682" max="7682" width="53.42578125" style="1" customWidth="1"/>
    <col min="7683" max="7683" width="6" style="1" customWidth="1"/>
    <col min="7684" max="7684" width="6.5703125" style="1" customWidth="1"/>
    <col min="7685" max="7936" width="8.85546875" style="1"/>
    <col min="7937" max="7937" width="4.5703125" style="1" customWidth="1"/>
    <col min="7938" max="7938" width="53.42578125" style="1" customWidth="1"/>
    <col min="7939" max="7939" width="6" style="1" customWidth="1"/>
    <col min="7940" max="7940" width="6.5703125" style="1" customWidth="1"/>
    <col min="7941" max="8192" width="8.85546875" style="1"/>
    <col min="8193" max="8193" width="4.5703125" style="1" customWidth="1"/>
    <col min="8194" max="8194" width="53.42578125" style="1" customWidth="1"/>
    <col min="8195" max="8195" width="6" style="1" customWidth="1"/>
    <col min="8196" max="8196" width="6.5703125" style="1" customWidth="1"/>
    <col min="8197" max="8448" width="8.85546875" style="1"/>
    <col min="8449" max="8449" width="4.5703125" style="1" customWidth="1"/>
    <col min="8450" max="8450" width="53.42578125" style="1" customWidth="1"/>
    <col min="8451" max="8451" width="6" style="1" customWidth="1"/>
    <col min="8452" max="8452" width="6.5703125" style="1" customWidth="1"/>
    <col min="8453" max="8704" width="8.85546875" style="1"/>
    <col min="8705" max="8705" width="4.5703125" style="1" customWidth="1"/>
    <col min="8706" max="8706" width="53.42578125" style="1" customWidth="1"/>
    <col min="8707" max="8707" width="6" style="1" customWidth="1"/>
    <col min="8708" max="8708" width="6.5703125" style="1" customWidth="1"/>
    <col min="8709" max="8960" width="8.85546875" style="1"/>
    <col min="8961" max="8961" width="4.5703125" style="1" customWidth="1"/>
    <col min="8962" max="8962" width="53.42578125" style="1" customWidth="1"/>
    <col min="8963" max="8963" width="6" style="1" customWidth="1"/>
    <col min="8964" max="8964" width="6.5703125" style="1" customWidth="1"/>
    <col min="8965" max="9216" width="8.85546875" style="1"/>
    <col min="9217" max="9217" width="4.5703125" style="1" customWidth="1"/>
    <col min="9218" max="9218" width="53.42578125" style="1" customWidth="1"/>
    <col min="9219" max="9219" width="6" style="1" customWidth="1"/>
    <col min="9220" max="9220" width="6.5703125" style="1" customWidth="1"/>
    <col min="9221" max="9472" width="8.85546875" style="1"/>
    <col min="9473" max="9473" width="4.5703125" style="1" customWidth="1"/>
    <col min="9474" max="9474" width="53.42578125" style="1" customWidth="1"/>
    <col min="9475" max="9475" width="6" style="1" customWidth="1"/>
    <col min="9476" max="9476" width="6.5703125" style="1" customWidth="1"/>
    <col min="9477" max="9728" width="8.85546875" style="1"/>
    <col min="9729" max="9729" width="4.5703125" style="1" customWidth="1"/>
    <col min="9730" max="9730" width="53.42578125" style="1" customWidth="1"/>
    <col min="9731" max="9731" width="6" style="1" customWidth="1"/>
    <col min="9732" max="9732" width="6.5703125" style="1" customWidth="1"/>
    <col min="9733" max="9984" width="8.85546875" style="1"/>
    <col min="9985" max="9985" width="4.5703125" style="1" customWidth="1"/>
    <col min="9986" max="9986" width="53.42578125" style="1" customWidth="1"/>
    <col min="9987" max="9987" width="6" style="1" customWidth="1"/>
    <col min="9988" max="9988" width="6.5703125" style="1" customWidth="1"/>
    <col min="9989" max="10240" width="8.85546875" style="1"/>
    <col min="10241" max="10241" width="4.5703125" style="1" customWidth="1"/>
    <col min="10242" max="10242" width="53.42578125" style="1" customWidth="1"/>
    <col min="10243" max="10243" width="6" style="1" customWidth="1"/>
    <col min="10244" max="10244" width="6.5703125" style="1" customWidth="1"/>
    <col min="10245" max="10496" width="8.85546875" style="1"/>
    <col min="10497" max="10497" width="4.5703125" style="1" customWidth="1"/>
    <col min="10498" max="10498" width="53.42578125" style="1" customWidth="1"/>
    <col min="10499" max="10499" width="6" style="1" customWidth="1"/>
    <col min="10500" max="10500" width="6.5703125" style="1" customWidth="1"/>
    <col min="10501" max="10752" width="8.85546875" style="1"/>
    <col min="10753" max="10753" width="4.5703125" style="1" customWidth="1"/>
    <col min="10754" max="10754" width="53.42578125" style="1" customWidth="1"/>
    <col min="10755" max="10755" width="6" style="1" customWidth="1"/>
    <col min="10756" max="10756" width="6.5703125" style="1" customWidth="1"/>
    <col min="10757" max="11008" width="8.85546875" style="1"/>
    <col min="11009" max="11009" width="4.5703125" style="1" customWidth="1"/>
    <col min="11010" max="11010" width="53.42578125" style="1" customWidth="1"/>
    <col min="11011" max="11011" width="6" style="1" customWidth="1"/>
    <col min="11012" max="11012" width="6.5703125" style="1" customWidth="1"/>
    <col min="11013" max="11264" width="8.85546875" style="1"/>
    <col min="11265" max="11265" width="4.5703125" style="1" customWidth="1"/>
    <col min="11266" max="11266" width="53.42578125" style="1" customWidth="1"/>
    <col min="11267" max="11267" width="6" style="1" customWidth="1"/>
    <col min="11268" max="11268" width="6.5703125" style="1" customWidth="1"/>
    <col min="11269" max="11520" width="8.85546875" style="1"/>
    <col min="11521" max="11521" width="4.5703125" style="1" customWidth="1"/>
    <col min="11522" max="11522" width="53.42578125" style="1" customWidth="1"/>
    <col min="11523" max="11523" width="6" style="1" customWidth="1"/>
    <col min="11524" max="11524" width="6.5703125" style="1" customWidth="1"/>
    <col min="11525" max="11776" width="8.85546875" style="1"/>
    <col min="11777" max="11777" width="4.5703125" style="1" customWidth="1"/>
    <col min="11778" max="11778" width="53.42578125" style="1" customWidth="1"/>
    <col min="11779" max="11779" width="6" style="1" customWidth="1"/>
    <col min="11780" max="11780" width="6.5703125" style="1" customWidth="1"/>
    <col min="11781" max="12032" width="8.85546875" style="1"/>
    <col min="12033" max="12033" width="4.5703125" style="1" customWidth="1"/>
    <col min="12034" max="12034" width="53.42578125" style="1" customWidth="1"/>
    <col min="12035" max="12035" width="6" style="1" customWidth="1"/>
    <col min="12036" max="12036" width="6.5703125" style="1" customWidth="1"/>
    <col min="12037" max="12288" width="8.85546875" style="1"/>
    <col min="12289" max="12289" width="4.5703125" style="1" customWidth="1"/>
    <col min="12290" max="12290" width="53.42578125" style="1" customWidth="1"/>
    <col min="12291" max="12291" width="6" style="1" customWidth="1"/>
    <col min="12292" max="12292" width="6.5703125" style="1" customWidth="1"/>
    <col min="12293" max="12544" width="8.85546875" style="1"/>
    <col min="12545" max="12545" width="4.5703125" style="1" customWidth="1"/>
    <col min="12546" max="12546" width="53.42578125" style="1" customWidth="1"/>
    <col min="12547" max="12547" width="6" style="1" customWidth="1"/>
    <col min="12548" max="12548" width="6.5703125" style="1" customWidth="1"/>
    <col min="12549" max="12800" width="8.85546875" style="1"/>
    <col min="12801" max="12801" width="4.5703125" style="1" customWidth="1"/>
    <col min="12802" max="12802" width="53.42578125" style="1" customWidth="1"/>
    <col min="12803" max="12803" width="6" style="1" customWidth="1"/>
    <col min="12804" max="12804" width="6.5703125" style="1" customWidth="1"/>
    <col min="12805" max="13056" width="8.85546875" style="1"/>
    <col min="13057" max="13057" width="4.5703125" style="1" customWidth="1"/>
    <col min="13058" max="13058" width="53.42578125" style="1" customWidth="1"/>
    <col min="13059" max="13059" width="6" style="1" customWidth="1"/>
    <col min="13060" max="13060" width="6.5703125" style="1" customWidth="1"/>
    <col min="13061" max="13312" width="8.85546875" style="1"/>
    <col min="13313" max="13313" width="4.5703125" style="1" customWidth="1"/>
    <col min="13314" max="13314" width="53.42578125" style="1" customWidth="1"/>
    <col min="13315" max="13315" width="6" style="1" customWidth="1"/>
    <col min="13316" max="13316" width="6.5703125" style="1" customWidth="1"/>
    <col min="13317" max="13568" width="8.85546875" style="1"/>
    <col min="13569" max="13569" width="4.5703125" style="1" customWidth="1"/>
    <col min="13570" max="13570" width="53.42578125" style="1" customWidth="1"/>
    <col min="13571" max="13571" width="6" style="1" customWidth="1"/>
    <col min="13572" max="13572" width="6.5703125" style="1" customWidth="1"/>
    <col min="13573" max="13824" width="8.85546875" style="1"/>
    <col min="13825" max="13825" width="4.5703125" style="1" customWidth="1"/>
    <col min="13826" max="13826" width="53.42578125" style="1" customWidth="1"/>
    <col min="13827" max="13827" width="6" style="1" customWidth="1"/>
    <col min="13828" max="13828" width="6.5703125" style="1" customWidth="1"/>
    <col min="13829" max="14080" width="8.85546875" style="1"/>
    <col min="14081" max="14081" width="4.5703125" style="1" customWidth="1"/>
    <col min="14082" max="14082" width="53.42578125" style="1" customWidth="1"/>
    <col min="14083" max="14083" width="6" style="1" customWidth="1"/>
    <col min="14084" max="14084" width="6.5703125" style="1" customWidth="1"/>
    <col min="14085" max="14336" width="8.85546875" style="1"/>
    <col min="14337" max="14337" width="4.5703125" style="1" customWidth="1"/>
    <col min="14338" max="14338" width="53.42578125" style="1" customWidth="1"/>
    <col min="14339" max="14339" width="6" style="1" customWidth="1"/>
    <col min="14340" max="14340" width="6.5703125" style="1" customWidth="1"/>
    <col min="14341" max="14592" width="8.85546875" style="1"/>
    <col min="14593" max="14593" width="4.5703125" style="1" customWidth="1"/>
    <col min="14594" max="14594" width="53.42578125" style="1" customWidth="1"/>
    <col min="14595" max="14595" width="6" style="1" customWidth="1"/>
    <col min="14596" max="14596" width="6.5703125" style="1" customWidth="1"/>
    <col min="14597" max="14848" width="8.85546875" style="1"/>
    <col min="14849" max="14849" width="4.5703125" style="1" customWidth="1"/>
    <col min="14850" max="14850" width="53.42578125" style="1" customWidth="1"/>
    <col min="14851" max="14851" width="6" style="1" customWidth="1"/>
    <col min="14852" max="14852" width="6.5703125" style="1" customWidth="1"/>
    <col min="14853" max="15104" width="8.85546875" style="1"/>
    <col min="15105" max="15105" width="4.5703125" style="1" customWidth="1"/>
    <col min="15106" max="15106" width="53.42578125" style="1" customWidth="1"/>
    <col min="15107" max="15107" width="6" style="1" customWidth="1"/>
    <col min="15108" max="15108" width="6.5703125" style="1" customWidth="1"/>
    <col min="15109" max="15360" width="8.85546875" style="1"/>
    <col min="15361" max="15361" width="4.5703125" style="1" customWidth="1"/>
    <col min="15362" max="15362" width="53.42578125" style="1" customWidth="1"/>
    <col min="15363" max="15363" width="6" style="1" customWidth="1"/>
    <col min="15364" max="15364" width="6.5703125" style="1" customWidth="1"/>
    <col min="15365" max="15616" width="8.85546875" style="1"/>
    <col min="15617" max="15617" width="4.5703125" style="1" customWidth="1"/>
    <col min="15618" max="15618" width="53.42578125" style="1" customWidth="1"/>
    <col min="15619" max="15619" width="6" style="1" customWidth="1"/>
    <col min="15620" max="15620" width="6.5703125" style="1" customWidth="1"/>
    <col min="15621" max="15872" width="8.85546875" style="1"/>
    <col min="15873" max="15873" width="4.5703125" style="1" customWidth="1"/>
    <col min="15874" max="15874" width="53.42578125" style="1" customWidth="1"/>
    <col min="15875" max="15875" width="6" style="1" customWidth="1"/>
    <col min="15876" max="15876" width="6.5703125" style="1" customWidth="1"/>
    <col min="15877" max="16128" width="8.85546875" style="1"/>
    <col min="16129" max="16129" width="4.5703125" style="1" customWidth="1"/>
    <col min="16130" max="16130" width="53.42578125" style="1" customWidth="1"/>
    <col min="16131" max="16131" width="6" style="1" customWidth="1"/>
    <col min="16132" max="16132" width="6.5703125" style="1" customWidth="1"/>
    <col min="16133" max="16384" width="8.85546875" style="1"/>
  </cols>
  <sheetData>
    <row r="1" spans="1:5" ht="15">
      <c r="A1" s="21" t="s">
        <v>122</v>
      </c>
      <c r="B1" s="7" t="s">
        <v>98</v>
      </c>
      <c r="C1" s="76"/>
      <c r="D1" s="75"/>
    </row>
    <row r="2" spans="1:5" ht="15">
      <c r="A2" s="21" t="s">
        <v>110</v>
      </c>
      <c r="B2" s="21" t="s">
        <v>70</v>
      </c>
    </row>
    <row r="3" spans="1:5" ht="38.25" customHeight="1">
      <c r="A3" s="21"/>
      <c r="B3" s="209" t="s">
        <v>242</v>
      </c>
      <c r="C3" s="209"/>
      <c r="D3" s="209"/>
      <c r="E3" s="209"/>
    </row>
    <row r="4" spans="1:5">
      <c r="C4" s="8"/>
    </row>
    <row r="5" spans="1:5" ht="57">
      <c r="A5" s="23" t="s">
        <v>71</v>
      </c>
      <c r="B5" s="77" t="s">
        <v>241</v>
      </c>
      <c r="C5" s="8"/>
      <c r="D5" s="78"/>
      <c r="E5" s="79"/>
    </row>
    <row r="6" spans="1:5">
      <c r="B6" s="80" t="s">
        <v>125</v>
      </c>
      <c r="C6" s="8">
        <v>264</v>
      </c>
      <c r="D6" s="131"/>
      <c r="E6" s="79">
        <f>+C6*D6</f>
        <v>0</v>
      </c>
    </row>
    <row r="7" spans="1:5">
      <c r="C7" s="8"/>
      <c r="D7" s="131"/>
    </row>
    <row r="8" spans="1:5" ht="99.75">
      <c r="A8" s="81" t="s">
        <v>149</v>
      </c>
      <c r="B8" s="82" t="s">
        <v>243</v>
      </c>
      <c r="C8" s="8"/>
      <c r="D8" s="131"/>
      <c r="E8" s="79"/>
    </row>
    <row r="9" spans="1:5">
      <c r="A9" s="81"/>
      <c r="B9" s="80" t="s">
        <v>125</v>
      </c>
      <c r="C9" s="8">
        <v>36</v>
      </c>
      <c r="D9" s="131"/>
      <c r="E9" s="79">
        <f>+C9*D9</f>
        <v>0</v>
      </c>
    </row>
    <row r="10" spans="1:5">
      <c r="C10" s="8"/>
      <c r="D10" s="131"/>
    </row>
    <row r="11" spans="1:5" ht="42.75">
      <c r="A11" s="23" t="s">
        <v>150</v>
      </c>
      <c r="B11" s="10" t="s">
        <v>244</v>
      </c>
      <c r="C11" s="8"/>
    </row>
    <row r="12" spans="1:5">
      <c r="B12" s="11" t="s">
        <v>125</v>
      </c>
      <c r="C12" s="8">
        <v>2.4</v>
      </c>
      <c r="E12" s="15">
        <f>+C12*D12</f>
        <v>0</v>
      </c>
    </row>
    <row r="13" spans="1:5">
      <c r="C13" s="8"/>
    </row>
    <row r="14" spans="1:5" ht="199.5">
      <c r="A14" s="23" t="s">
        <v>151</v>
      </c>
      <c r="B14" s="10" t="s">
        <v>245</v>
      </c>
      <c r="C14" s="8"/>
      <c r="D14" s="131"/>
    </row>
    <row r="15" spans="1:5">
      <c r="B15" s="11" t="s">
        <v>125</v>
      </c>
      <c r="C15" s="8">
        <v>136</v>
      </c>
      <c r="D15" s="131"/>
      <c r="E15" s="15">
        <f>+C15*D15</f>
        <v>0</v>
      </c>
    </row>
    <row r="16" spans="1:5">
      <c r="C16" s="8"/>
      <c r="D16" s="131"/>
    </row>
    <row r="17" spans="1:7" ht="51" customHeight="1">
      <c r="A17" s="81" t="s">
        <v>64</v>
      </c>
      <c r="B17" s="82" t="s">
        <v>246</v>
      </c>
      <c r="C17" s="107"/>
      <c r="D17" s="132"/>
      <c r="E17" s="79"/>
      <c r="F17" s="4"/>
      <c r="G17" s="2"/>
    </row>
    <row r="18" spans="1:7">
      <c r="A18" s="81"/>
      <c r="B18" s="80" t="s">
        <v>93</v>
      </c>
      <c r="C18" s="8">
        <v>4.8</v>
      </c>
      <c r="D18" s="131"/>
      <c r="E18" s="79">
        <f>+C18*D18</f>
        <v>0</v>
      </c>
    </row>
    <row r="19" spans="1:7">
      <c r="A19" s="81"/>
      <c r="B19" s="84"/>
      <c r="C19" s="8"/>
      <c r="D19" s="131"/>
      <c r="E19" s="79"/>
    </row>
    <row r="20" spans="1:7" ht="57">
      <c r="A20" s="81" t="s">
        <v>65</v>
      </c>
      <c r="B20" s="77" t="s">
        <v>247</v>
      </c>
      <c r="C20" s="8"/>
      <c r="D20" s="131"/>
      <c r="E20" s="79"/>
    </row>
    <row r="21" spans="1:7">
      <c r="A21" s="81"/>
      <c r="B21" s="80" t="s">
        <v>125</v>
      </c>
      <c r="C21" s="8">
        <v>48</v>
      </c>
      <c r="D21" s="131"/>
      <c r="E21" s="79">
        <f>+C21*D21</f>
        <v>0</v>
      </c>
    </row>
    <row r="22" spans="1:7">
      <c r="A22" s="81"/>
      <c r="B22" s="84"/>
      <c r="C22" s="8"/>
      <c r="D22" s="78"/>
      <c r="E22" s="79"/>
    </row>
    <row r="23" spans="1:7" ht="174" customHeight="1">
      <c r="A23" s="81" t="s">
        <v>66</v>
      </c>
      <c r="B23" s="77" t="s">
        <v>248</v>
      </c>
      <c r="C23" s="90"/>
      <c r="D23" s="83"/>
      <c r="E23" s="79"/>
      <c r="F23" s="2"/>
    </row>
    <row r="24" spans="1:7">
      <c r="A24" s="81"/>
      <c r="B24" s="80" t="s">
        <v>125</v>
      </c>
      <c r="C24" s="8">
        <v>48</v>
      </c>
      <c r="D24" s="131"/>
      <c r="E24" s="79">
        <f>+C24*D24</f>
        <v>0</v>
      </c>
    </row>
    <row r="25" spans="1:7">
      <c r="C25" s="8"/>
      <c r="D25" s="131"/>
    </row>
    <row r="26" spans="1:7" ht="21.75" customHeight="1">
      <c r="A26" s="23" t="s">
        <v>56</v>
      </c>
      <c r="B26" s="10" t="s">
        <v>249</v>
      </c>
      <c r="C26" s="90"/>
      <c r="D26" s="132"/>
    </row>
    <row r="27" spans="1:7">
      <c r="B27" s="11" t="s">
        <v>83</v>
      </c>
      <c r="C27" s="8">
        <v>14</v>
      </c>
      <c r="D27" s="131"/>
      <c r="E27" s="15">
        <f>+C27*D27</f>
        <v>0</v>
      </c>
    </row>
    <row r="28" spans="1:7">
      <c r="B28" s="11"/>
      <c r="C28" s="8"/>
      <c r="D28" s="131"/>
    </row>
    <row r="29" spans="1:7" ht="57">
      <c r="A29" s="23" t="s">
        <v>57</v>
      </c>
      <c r="B29" s="10" t="s">
        <v>250</v>
      </c>
      <c r="C29" s="90"/>
      <c r="D29" s="132"/>
    </row>
    <row r="30" spans="1:7">
      <c r="B30" s="11" t="s">
        <v>83</v>
      </c>
      <c r="C30" s="8">
        <v>12</v>
      </c>
      <c r="D30" s="131"/>
      <c r="E30" s="15">
        <f>+C30*D30</f>
        <v>0</v>
      </c>
    </row>
    <row r="31" spans="1:7" ht="61.5" customHeight="1">
      <c r="A31" s="23" t="s">
        <v>58</v>
      </c>
      <c r="B31" s="93" t="s">
        <v>251</v>
      </c>
      <c r="C31" s="109"/>
      <c r="D31" s="132"/>
    </row>
    <row r="32" spans="1:7">
      <c r="B32" s="11" t="s">
        <v>83</v>
      </c>
      <c r="C32" s="8">
        <v>14</v>
      </c>
      <c r="D32" s="131"/>
      <c r="E32" s="15">
        <f>+C32*D32</f>
        <v>0</v>
      </c>
    </row>
    <row r="33" spans="1:5">
      <c r="B33" s="11"/>
      <c r="C33" s="8"/>
      <c r="D33" s="131"/>
    </row>
    <row r="34" spans="1:5">
      <c r="A34" s="23" t="s">
        <v>59</v>
      </c>
      <c r="B34" s="93" t="s">
        <v>252</v>
      </c>
      <c r="C34" s="109"/>
      <c r="D34" s="132"/>
    </row>
    <row r="35" spans="1:5">
      <c r="B35" s="11" t="s">
        <v>83</v>
      </c>
      <c r="C35" s="8">
        <v>12</v>
      </c>
      <c r="D35" s="131"/>
      <c r="E35" s="15">
        <f>+C35*D35</f>
        <v>0</v>
      </c>
    </row>
    <row r="36" spans="1:5">
      <c r="B36" s="11"/>
      <c r="C36" s="8"/>
      <c r="D36" s="131"/>
    </row>
    <row r="37" spans="1:5" ht="28.5">
      <c r="A37" s="23" t="s">
        <v>60</v>
      </c>
      <c r="B37" s="93" t="s">
        <v>253</v>
      </c>
      <c r="C37" s="109"/>
      <c r="D37" s="132"/>
    </row>
    <row r="38" spans="1:5">
      <c r="B38" s="11" t="s">
        <v>254</v>
      </c>
      <c r="C38" s="8">
        <v>80</v>
      </c>
      <c r="E38" s="15">
        <f>+C38*D38</f>
        <v>0</v>
      </c>
    </row>
    <row r="39" spans="1:5">
      <c r="B39" s="11"/>
      <c r="C39" s="8"/>
    </row>
    <row r="40" spans="1:5" ht="85.5">
      <c r="A40" s="23" t="s">
        <v>61</v>
      </c>
      <c r="B40" s="93" t="s">
        <v>255</v>
      </c>
      <c r="C40" s="109"/>
      <c r="D40" s="85"/>
    </row>
    <row r="41" spans="1:5">
      <c r="B41" s="11" t="s">
        <v>129</v>
      </c>
      <c r="C41" s="8">
        <v>16</v>
      </c>
      <c r="E41" s="15">
        <f>+C41*D41</f>
        <v>0</v>
      </c>
    </row>
    <row r="42" spans="1:5">
      <c r="B42" s="11"/>
      <c r="C42" s="8"/>
    </row>
    <row r="43" spans="1:5" ht="57">
      <c r="A43" s="23" t="s">
        <v>62</v>
      </c>
      <c r="B43" s="93" t="s">
        <v>256</v>
      </c>
      <c r="C43" s="109"/>
      <c r="D43" s="85"/>
    </row>
    <row r="44" spans="1:5">
      <c r="B44" s="11" t="s">
        <v>129</v>
      </c>
      <c r="C44" s="8">
        <v>32.6</v>
      </c>
      <c r="E44" s="15">
        <f>+C44*D44</f>
        <v>0</v>
      </c>
    </row>
    <row r="45" spans="1:5">
      <c r="B45" s="11"/>
      <c r="C45" s="8"/>
    </row>
    <row r="46" spans="1:5" ht="42.75">
      <c r="A46" s="23" t="s">
        <v>63</v>
      </c>
      <c r="B46" s="93" t="s">
        <v>257</v>
      </c>
      <c r="C46" s="109"/>
      <c r="D46" s="85"/>
    </row>
    <row r="47" spans="1:5">
      <c r="B47" s="11" t="s">
        <v>254</v>
      </c>
      <c r="C47" s="8">
        <v>120</v>
      </c>
      <c r="E47" s="15">
        <f>+C47*D47</f>
        <v>0</v>
      </c>
    </row>
    <row r="48" spans="1:5">
      <c r="B48" s="11"/>
      <c r="C48" s="8"/>
    </row>
    <row r="49" spans="1:5" ht="42.75">
      <c r="A49" s="23" t="s">
        <v>45</v>
      </c>
      <c r="B49" s="93" t="s">
        <v>258</v>
      </c>
      <c r="C49" s="109"/>
      <c r="D49" s="85"/>
    </row>
    <row r="50" spans="1:5">
      <c r="B50" s="11" t="s">
        <v>129</v>
      </c>
      <c r="C50" s="8">
        <f>37-10</f>
        <v>27</v>
      </c>
      <c r="E50" s="15">
        <f>+C50*D50</f>
        <v>0</v>
      </c>
    </row>
    <row r="51" spans="1:5">
      <c r="B51" s="11"/>
      <c r="C51" s="8"/>
    </row>
    <row r="52" spans="1:5" ht="42.75">
      <c r="A52" s="23" t="s">
        <v>46</v>
      </c>
      <c r="B52" s="93" t="s">
        <v>259</v>
      </c>
      <c r="C52" s="109"/>
      <c r="D52" s="85"/>
    </row>
    <row r="53" spans="1:5">
      <c r="B53" s="11" t="s">
        <v>129</v>
      </c>
      <c r="C53" s="8">
        <f>48-10</f>
        <v>38</v>
      </c>
      <c r="E53" s="15">
        <f>+C53*D53</f>
        <v>0</v>
      </c>
    </row>
    <row r="54" spans="1:5">
      <c r="B54" s="11"/>
      <c r="C54" s="8"/>
    </row>
    <row r="55" spans="1:5" ht="171">
      <c r="A55" s="23" t="s">
        <v>47</v>
      </c>
      <c r="B55" s="93" t="s">
        <v>260</v>
      </c>
      <c r="C55" s="109"/>
      <c r="D55" s="85"/>
    </row>
    <row r="56" spans="1:5">
      <c r="B56" s="11" t="s">
        <v>125</v>
      </c>
      <c r="C56" s="8">
        <v>332.8</v>
      </c>
      <c r="E56" s="15">
        <f>+C56*D56</f>
        <v>0</v>
      </c>
    </row>
    <row r="57" spans="1:5">
      <c r="B57" s="11"/>
      <c r="C57" s="8"/>
    </row>
    <row r="58" spans="1:5" ht="156.75">
      <c r="A58" s="23" t="s">
        <v>48</v>
      </c>
      <c r="B58" s="93" t="s">
        <v>261</v>
      </c>
      <c r="C58" s="109"/>
      <c r="D58" s="85"/>
    </row>
    <row r="59" spans="1:5">
      <c r="B59" s="11" t="s">
        <v>125</v>
      </c>
      <c r="C59" s="8">
        <v>182.4</v>
      </c>
      <c r="E59" s="15">
        <f>+C59*D59</f>
        <v>0</v>
      </c>
    </row>
    <row r="60" spans="1:5">
      <c r="B60" s="11"/>
      <c r="C60" s="8"/>
    </row>
    <row r="61" spans="1:5" ht="42.75">
      <c r="A61" s="23" t="s">
        <v>49</v>
      </c>
      <c r="B61" s="93" t="s">
        <v>262</v>
      </c>
      <c r="C61" s="109"/>
      <c r="D61" s="85"/>
    </row>
    <row r="62" spans="1:5">
      <c r="B62" s="11" t="s">
        <v>83</v>
      </c>
      <c r="C62" s="8">
        <v>2</v>
      </c>
      <c r="E62" s="15">
        <f>+C62*D62</f>
        <v>0</v>
      </c>
    </row>
    <row r="63" spans="1:5">
      <c r="B63" s="11"/>
      <c r="C63" s="8"/>
    </row>
    <row r="64" spans="1:5" ht="42.75">
      <c r="A64" s="23" t="s">
        <v>50</v>
      </c>
      <c r="B64" s="93" t="s">
        <v>263</v>
      </c>
      <c r="C64" s="109"/>
      <c r="D64" s="85"/>
    </row>
    <row r="65" spans="1:5">
      <c r="B65" s="11" t="s">
        <v>83</v>
      </c>
      <c r="C65" s="8">
        <v>12</v>
      </c>
      <c r="E65" s="15">
        <f>+C65*D65</f>
        <v>0</v>
      </c>
    </row>
    <row r="66" spans="1:5">
      <c r="B66" s="11"/>
      <c r="C66" s="8"/>
    </row>
    <row r="67" spans="1:5" ht="42.75">
      <c r="A67" s="23" t="s">
        <v>51</v>
      </c>
      <c r="B67" s="93" t="s">
        <v>264</v>
      </c>
      <c r="C67" s="109"/>
      <c r="D67" s="85"/>
    </row>
    <row r="68" spans="1:5">
      <c r="B68" s="11" t="s">
        <v>83</v>
      </c>
      <c r="C68" s="8">
        <v>14</v>
      </c>
      <c r="E68" s="15">
        <f>+C68*D68</f>
        <v>0</v>
      </c>
    </row>
    <row r="69" spans="1:5">
      <c r="B69" s="11"/>
      <c r="C69" s="8"/>
    </row>
    <row r="70" spans="1:5" ht="114">
      <c r="A70" s="23" t="s">
        <v>52</v>
      </c>
      <c r="B70" s="93" t="s">
        <v>265</v>
      </c>
      <c r="C70" s="109"/>
      <c r="D70" s="85"/>
    </row>
    <row r="71" spans="1:5">
      <c r="B71" s="11" t="s">
        <v>129</v>
      </c>
      <c r="C71" s="8">
        <v>14</v>
      </c>
      <c r="E71" s="15">
        <f>+C71*D71</f>
        <v>0</v>
      </c>
    </row>
    <row r="72" spans="1:5">
      <c r="B72" s="11"/>
      <c r="C72" s="8"/>
    </row>
    <row r="73" spans="1:5" ht="57">
      <c r="A73" s="23" t="s">
        <v>152</v>
      </c>
      <c r="B73" s="93" t="s">
        <v>266</v>
      </c>
      <c r="C73" s="109"/>
      <c r="D73" s="85"/>
    </row>
    <row r="74" spans="1:5">
      <c r="B74" s="11" t="s">
        <v>83</v>
      </c>
      <c r="C74" s="8">
        <v>1</v>
      </c>
      <c r="E74" s="15">
        <f>+C74*D74</f>
        <v>0</v>
      </c>
    </row>
    <row r="75" spans="1:5">
      <c r="B75" s="11"/>
      <c r="C75" s="8"/>
    </row>
    <row r="76" spans="1:5" ht="71.25">
      <c r="A76" s="23" t="s">
        <v>53</v>
      </c>
      <c r="B76" s="93" t="s">
        <v>267</v>
      </c>
      <c r="C76" s="109"/>
      <c r="D76" s="85"/>
    </row>
    <row r="77" spans="1:5">
      <c r="B77" s="11" t="s">
        <v>83</v>
      </c>
      <c r="C77" s="8">
        <v>10</v>
      </c>
      <c r="E77" s="15">
        <f>+C77*D77</f>
        <v>0</v>
      </c>
    </row>
    <row r="78" spans="1:5">
      <c r="B78" s="11"/>
      <c r="C78" s="8"/>
    </row>
    <row r="79" spans="1:5" ht="99.75">
      <c r="A79" s="23" t="s">
        <v>54</v>
      </c>
      <c r="B79" s="110" t="s">
        <v>268</v>
      </c>
      <c r="C79" s="109"/>
      <c r="D79" s="85"/>
    </row>
    <row r="80" spans="1:5">
      <c r="B80" s="11" t="s">
        <v>129</v>
      </c>
      <c r="C80" s="8">
        <v>12</v>
      </c>
      <c r="E80" s="15">
        <f>+C80*D80</f>
        <v>0</v>
      </c>
    </row>
    <row r="81" spans="1:5">
      <c r="B81" s="11"/>
      <c r="C81" s="8"/>
    </row>
    <row r="82" spans="1:5" ht="99.75">
      <c r="A82" s="23" t="s">
        <v>55</v>
      </c>
      <c r="B82" s="110" t="s">
        <v>269</v>
      </c>
      <c r="C82" s="109"/>
      <c r="D82" s="85"/>
    </row>
    <row r="83" spans="1:5">
      <c r="B83" s="11" t="s">
        <v>129</v>
      </c>
      <c r="C83" s="8">
        <v>14</v>
      </c>
      <c r="E83" s="15">
        <f>+C83*D83</f>
        <v>0</v>
      </c>
    </row>
    <row r="84" spans="1:5">
      <c r="B84" s="11"/>
      <c r="C84" s="8"/>
    </row>
    <row r="85" spans="1:5" ht="99.75">
      <c r="A85" s="23" t="s">
        <v>40</v>
      </c>
      <c r="B85" s="41" t="s">
        <v>270</v>
      </c>
      <c r="C85" s="109"/>
      <c r="D85" s="85"/>
    </row>
    <row r="86" spans="1:5">
      <c r="B86" s="11" t="s">
        <v>129</v>
      </c>
      <c r="C86" s="8">
        <v>12</v>
      </c>
      <c r="E86" s="15">
        <f>+C86*D86</f>
        <v>0</v>
      </c>
    </row>
    <row r="87" spans="1:5">
      <c r="B87" s="11"/>
      <c r="C87" s="8"/>
    </row>
    <row r="88" spans="1:5" ht="57">
      <c r="A88" s="23" t="s">
        <v>153</v>
      </c>
      <c r="B88" s="93" t="s">
        <v>271</v>
      </c>
      <c r="C88" s="109"/>
      <c r="D88" s="85"/>
    </row>
    <row r="89" spans="1:5">
      <c r="B89" s="11" t="s">
        <v>129</v>
      </c>
      <c r="C89" s="8">
        <v>22</v>
      </c>
      <c r="E89" s="15">
        <f>+C89*D89</f>
        <v>0</v>
      </c>
    </row>
    <row r="90" spans="1:5">
      <c r="B90" s="11"/>
      <c r="C90" s="8"/>
    </row>
    <row r="91" spans="1:5" ht="57">
      <c r="A91" s="23" t="s">
        <v>41</v>
      </c>
      <c r="B91" s="93" t="s">
        <v>272</v>
      </c>
      <c r="C91" s="109"/>
      <c r="D91" s="85"/>
    </row>
    <row r="92" spans="1:5">
      <c r="B92" s="11" t="s">
        <v>83</v>
      </c>
      <c r="C92" s="8">
        <v>4</v>
      </c>
      <c r="E92" s="15">
        <f>+C92*D92</f>
        <v>0</v>
      </c>
    </row>
    <row r="93" spans="1:5">
      <c r="B93" s="11"/>
      <c r="C93" s="8"/>
    </row>
    <row r="94" spans="1:5" ht="57">
      <c r="A94" s="23" t="s">
        <v>42</v>
      </c>
      <c r="B94" s="93" t="s">
        <v>273</v>
      </c>
      <c r="C94" s="109"/>
      <c r="D94" s="85"/>
    </row>
    <row r="95" spans="1:5">
      <c r="B95" s="11" t="s">
        <v>129</v>
      </c>
      <c r="C95" s="8">
        <v>14</v>
      </c>
      <c r="E95" s="15">
        <f>+C95*D95</f>
        <v>0</v>
      </c>
    </row>
    <row r="96" spans="1:5">
      <c r="B96" s="11"/>
      <c r="C96" s="8"/>
    </row>
    <row r="97" spans="1:5" ht="57">
      <c r="A97" s="23" t="s">
        <v>43</v>
      </c>
      <c r="B97" s="93" t="s">
        <v>274</v>
      </c>
      <c r="C97" s="109"/>
      <c r="D97" s="85"/>
    </row>
    <row r="98" spans="1:5">
      <c r="B98" s="11" t="s">
        <v>129</v>
      </c>
      <c r="C98" s="8">
        <v>24</v>
      </c>
      <c r="E98" s="15">
        <f>+C98*D98</f>
        <v>0</v>
      </c>
    </row>
    <row r="99" spans="1:5">
      <c r="B99" s="11"/>
      <c r="C99" s="8"/>
    </row>
    <row r="100" spans="1:5" ht="57">
      <c r="A100" s="23" t="s">
        <v>154</v>
      </c>
      <c r="B100" s="93" t="s">
        <v>275</v>
      </c>
      <c r="C100" s="109"/>
      <c r="D100" s="85"/>
    </row>
    <row r="101" spans="1:5">
      <c r="B101" s="11" t="s">
        <v>129</v>
      </c>
      <c r="C101" s="8">
        <v>27</v>
      </c>
      <c r="E101" s="15">
        <f>+C101*D101</f>
        <v>0</v>
      </c>
    </row>
    <row r="102" spans="1:5">
      <c r="B102" s="11"/>
      <c r="C102" s="8"/>
    </row>
    <row r="103" spans="1:5" ht="128.25">
      <c r="A103" s="23" t="s">
        <v>44</v>
      </c>
      <c r="B103" s="93" t="s">
        <v>276</v>
      </c>
      <c r="C103" s="109"/>
      <c r="D103" s="85"/>
    </row>
    <row r="104" spans="1:5">
      <c r="B104" s="11" t="s">
        <v>83</v>
      </c>
      <c r="C104" s="8">
        <v>5</v>
      </c>
      <c r="E104" s="15">
        <f>+C104*D104</f>
        <v>0</v>
      </c>
    </row>
    <row r="105" spans="1:5">
      <c r="B105" s="11"/>
      <c r="C105" s="8"/>
    </row>
    <row r="106" spans="1:5" ht="114">
      <c r="A106" s="23" t="s">
        <v>155</v>
      </c>
      <c r="B106" s="93" t="s">
        <v>277</v>
      </c>
      <c r="C106" s="109"/>
      <c r="D106" s="85"/>
    </row>
    <row r="107" spans="1:5">
      <c r="B107" s="11" t="s">
        <v>83</v>
      </c>
      <c r="C107" s="8">
        <v>1</v>
      </c>
      <c r="E107" s="16">
        <f>+C107*D107</f>
        <v>0</v>
      </c>
    </row>
    <row r="108" spans="1:5">
      <c r="A108" s="30" t="s">
        <v>278</v>
      </c>
      <c r="B108" s="14"/>
      <c r="C108" s="20"/>
      <c r="D108" s="86"/>
      <c r="E108" s="15">
        <f>SUM(E5:E107)</f>
        <v>0</v>
      </c>
    </row>
  </sheetData>
  <mergeCells count="1">
    <mergeCell ref="B3:E3"/>
  </mergeCells>
  <phoneticPr fontId="18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29"/>
  <sheetViews>
    <sheetView topLeftCell="A4" zoomScale="125" zoomScaleNormal="125" zoomScaleSheetLayoutView="100" zoomScalePageLayoutView="125" workbookViewId="0">
      <selection activeCell="B3" sqref="B3:E3"/>
    </sheetView>
  </sheetViews>
  <sheetFormatPr defaultColWidth="8.85546875" defaultRowHeight="14.25"/>
  <cols>
    <col min="1" max="1" width="5.42578125" style="23" customWidth="1"/>
    <col min="2" max="2" width="51.42578125" style="13" customWidth="1"/>
    <col min="3" max="3" width="10.85546875" style="18" customWidth="1"/>
    <col min="4" max="4" width="9.140625" style="34" customWidth="1"/>
    <col min="5" max="5" width="12.140625" style="15" customWidth="1"/>
    <col min="6" max="256" width="8.85546875" style="1"/>
    <col min="257" max="257" width="4.5703125" style="1" customWidth="1"/>
    <col min="258" max="258" width="53.42578125" style="1" customWidth="1"/>
    <col min="259" max="259" width="6" style="1" customWidth="1"/>
    <col min="260" max="260" width="6.5703125" style="1" customWidth="1"/>
    <col min="261" max="512" width="8.85546875" style="1"/>
    <col min="513" max="513" width="4.5703125" style="1" customWidth="1"/>
    <col min="514" max="514" width="53.42578125" style="1" customWidth="1"/>
    <col min="515" max="515" width="6" style="1" customWidth="1"/>
    <col min="516" max="516" width="6.5703125" style="1" customWidth="1"/>
    <col min="517" max="768" width="8.85546875" style="1"/>
    <col min="769" max="769" width="4.5703125" style="1" customWidth="1"/>
    <col min="770" max="770" width="53.42578125" style="1" customWidth="1"/>
    <col min="771" max="771" width="6" style="1" customWidth="1"/>
    <col min="772" max="772" width="6.5703125" style="1" customWidth="1"/>
    <col min="773" max="1024" width="8.85546875" style="1"/>
    <col min="1025" max="1025" width="4.5703125" style="1" customWidth="1"/>
    <col min="1026" max="1026" width="53.42578125" style="1" customWidth="1"/>
    <col min="1027" max="1027" width="6" style="1" customWidth="1"/>
    <col min="1028" max="1028" width="6.5703125" style="1" customWidth="1"/>
    <col min="1029" max="1280" width="8.85546875" style="1"/>
    <col min="1281" max="1281" width="4.5703125" style="1" customWidth="1"/>
    <col min="1282" max="1282" width="53.42578125" style="1" customWidth="1"/>
    <col min="1283" max="1283" width="6" style="1" customWidth="1"/>
    <col min="1284" max="1284" width="6.5703125" style="1" customWidth="1"/>
    <col min="1285" max="1536" width="8.85546875" style="1"/>
    <col min="1537" max="1537" width="4.5703125" style="1" customWidth="1"/>
    <col min="1538" max="1538" width="53.42578125" style="1" customWidth="1"/>
    <col min="1539" max="1539" width="6" style="1" customWidth="1"/>
    <col min="1540" max="1540" width="6.5703125" style="1" customWidth="1"/>
    <col min="1541" max="1792" width="8.85546875" style="1"/>
    <col min="1793" max="1793" width="4.5703125" style="1" customWidth="1"/>
    <col min="1794" max="1794" width="53.42578125" style="1" customWidth="1"/>
    <col min="1795" max="1795" width="6" style="1" customWidth="1"/>
    <col min="1796" max="1796" width="6.5703125" style="1" customWidth="1"/>
    <col min="1797" max="2048" width="8.85546875" style="1"/>
    <col min="2049" max="2049" width="4.5703125" style="1" customWidth="1"/>
    <col min="2050" max="2050" width="53.42578125" style="1" customWidth="1"/>
    <col min="2051" max="2051" width="6" style="1" customWidth="1"/>
    <col min="2052" max="2052" width="6.5703125" style="1" customWidth="1"/>
    <col min="2053" max="2304" width="8.85546875" style="1"/>
    <col min="2305" max="2305" width="4.5703125" style="1" customWidth="1"/>
    <col min="2306" max="2306" width="53.42578125" style="1" customWidth="1"/>
    <col min="2307" max="2307" width="6" style="1" customWidth="1"/>
    <col min="2308" max="2308" width="6.5703125" style="1" customWidth="1"/>
    <col min="2309" max="2560" width="8.85546875" style="1"/>
    <col min="2561" max="2561" width="4.5703125" style="1" customWidth="1"/>
    <col min="2562" max="2562" width="53.42578125" style="1" customWidth="1"/>
    <col min="2563" max="2563" width="6" style="1" customWidth="1"/>
    <col min="2564" max="2564" width="6.5703125" style="1" customWidth="1"/>
    <col min="2565" max="2816" width="8.85546875" style="1"/>
    <col min="2817" max="2817" width="4.5703125" style="1" customWidth="1"/>
    <col min="2818" max="2818" width="53.42578125" style="1" customWidth="1"/>
    <col min="2819" max="2819" width="6" style="1" customWidth="1"/>
    <col min="2820" max="2820" width="6.5703125" style="1" customWidth="1"/>
    <col min="2821" max="3072" width="8.85546875" style="1"/>
    <col min="3073" max="3073" width="4.5703125" style="1" customWidth="1"/>
    <col min="3074" max="3074" width="53.42578125" style="1" customWidth="1"/>
    <col min="3075" max="3075" width="6" style="1" customWidth="1"/>
    <col min="3076" max="3076" width="6.5703125" style="1" customWidth="1"/>
    <col min="3077" max="3328" width="8.85546875" style="1"/>
    <col min="3329" max="3329" width="4.5703125" style="1" customWidth="1"/>
    <col min="3330" max="3330" width="53.42578125" style="1" customWidth="1"/>
    <col min="3331" max="3331" width="6" style="1" customWidth="1"/>
    <col min="3332" max="3332" width="6.5703125" style="1" customWidth="1"/>
    <col min="3333" max="3584" width="8.85546875" style="1"/>
    <col min="3585" max="3585" width="4.5703125" style="1" customWidth="1"/>
    <col min="3586" max="3586" width="53.42578125" style="1" customWidth="1"/>
    <col min="3587" max="3587" width="6" style="1" customWidth="1"/>
    <col min="3588" max="3588" width="6.5703125" style="1" customWidth="1"/>
    <col min="3589" max="3840" width="8.85546875" style="1"/>
    <col min="3841" max="3841" width="4.5703125" style="1" customWidth="1"/>
    <col min="3842" max="3842" width="53.42578125" style="1" customWidth="1"/>
    <col min="3843" max="3843" width="6" style="1" customWidth="1"/>
    <col min="3844" max="3844" width="6.5703125" style="1" customWidth="1"/>
    <col min="3845" max="4096" width="8.85546875" style="1"/>
    <col min="4097" max="4097" width="4.5703125" style="1" customWidth="1"/>
    <col min="4098" max="4098" width="53.42578125" style="1" customWidth="1"/>
    <col min="4099" max="4099" width="6" style="1" customWidth="1"/>
    <col min="4100" max="4100" width="6.5703125" style="1" customWidth="1"/>
    <col min="4101" max="4352" width="8.85546875" style="1"/>
    <col min="4353" max="4353" width="4.5703125" style="1" customWidth="1"/>
    <col min="4354" max="4354" width="53.42578125" style="1" customWidth="1"/>
    <col min="4355" max="4355" width="6" style="1" customWidth="1"/>
    <col min="4356" max="4356" width="6.5703125" style="1" customWidth="1"/>
    <col min="4357" max="4608" width="8.85546875" style="1"/>
    <col min="4609" max="4609" width="4.5703125" style="1" customWidth="1"/>
    <col min="4610" max="4610" width="53.42578125" style="1" customWidth="1"/>
    <col min="4611" max="4611" width="6" style="1" customWidth="1"/>
    <col min="4612" max="4612" width="6.5703125" style="1" customWidth="1"/>
    <col min="4613" max="4864" width="8.85546875" style="1"/>
    <col min="4865" max="4865" width="4.5703125" style="1" customWidth="1"/>
    <col min="4866" max="4866" width="53.42578125" style="1" customWidth="1"/>
    <col min="4867" max="4867" width="6" style="1" customWidth="1"/>
    <col min="4868" max="4868" width="6.5703125" style="1" customWidth="1"/>
    <col min="4869" max="5120" width="8.85546875" style="1"/>
    <col min="5121" max="5121" width="4.5703125" style="1" customWidth="1"/>
    <col min="5122" max="5122" width="53.42578125" style="1" customWidth="1"/>
    <col min="5123" max="5123" width="6" style="1" customWidth="1"/>
    <col min="5124" max="5124" width="6.5703125" style="1" customWidth="1"/>
    <col min="5125" max="5376" width="8.85546875" style="1"/>
    <col min="5377" max="5377" width="4.5703125" style="1" customWidth="1"/>
    <col min="5378" max="5378" width="53.42578125" style="1" customWidth="1"/>
    <col min="5379" max="5379" width="6" style="1" customWidth="1"/>
    <col min="5380" max="5380" width="6.5703125" style="1" customWidth="1"/>
    <col min="5381" max="5632" width="8.85546875" style="1"/>
    <col min="5633" max="5633" width="4.5703125" style="1" customWidth="1"/>
    <col min="5634" max="5634" width="53.42578125" style="1" customWidth="1"/>
    <col min="5635" max="5635" width="6" style="1" customWidth="1"/>
    <col min="5636" max="5636" width="6.5703125" style="1" customWidth="1"/>
    <col min="5637" max="5888" width="8.85546875" style="1"/>
    <col min="5889" max="5889" width="4.5703125" style="1" customWidth="1"/>
    <col min="5890" max="5890" width="53.42578125" style="1" customWidth="1"/>
    <col min="5891" max="5891" width="6" style="1" customWidth="1"/>
    <col min="5892" max="5892" width="6.5703125" style="1" customWidth="1"/>
    <col min="5893" max="6144" width="8.85546875" style="1"/>
    <col min="6145" max="6145" width="4.5703125" style="1" customWidth="1"/>
    <col min="6146" max="6146" width="53.42578125" style="1" customWidth="1"/>
    <col min="6147" max="6147" width="6" style="1" customWidth="1"/>
    <col min="6148" max="6148" width="6.5703125" style="1" customWidth="1"/>
    <col min="6149" max="6400" width="8.85546875" style="1"/>
    <col min="6401" max="6401" width="4.5703125" style="1" customWidth="1"/>
    <col min="6402" max="6402" width="53.42578125" style="1" customWidth="1"/>
    <col min="6403" max="6403" width="6" style="1" customWidth="1"/>
    <col min="6404" max="6404" width="6.5703125" style="1" customWidth="1"/>
    <col min="6405" max="6656" width="8.85546875" style="1"/>
    <col min="6657" max="6657" width="4.5703125" style="1" customWidth="1"/>
    <col min="6658" max="6658" width="53.42578125" style="1" customWidth="1"/>
    <col min="6659" max="6659" width="6" style="1" customWidth="1"/>
    <col min="6660" max="6660" width="6.5703125" style="1" customWidth="1"/>
    <col min="6661" max="6912" width="8.85546875" style="1"/>
    <col min="6913" max="6913" width="4.5703125" style="1" customWidth="1"/>
    <col min="6914" max="6914" width="53.42578125" style="1" customWidth="1"/>
    <col min="6915" max="6915" width="6" style="1" customWidth="1"/>
    <col min="6916" max="6916" width="6.5703125" style="1" customWidth="1"/>
    <col min="6917" max="7168" width="8.85546875" style="1"/>
    <col min="7169" max="7169" width="4.5703125" style="1" customWidth="1"/>
    <col min="7170" max="7170" width="53.42578125" style="1" customWidth="1"/>
    <col min="7171" max="7171" width="6" style="1" customWidth="1"/>
    <col min="7172" max="7172" width="6.5703125" style="1" customWidth="1"/>
    <col min="7173" max="7424" width="8.85546875" style="1"/>
    <col min="7425" max="7425" width="4.5703125" style="1" customWidth="1"/>
    <col min="7426" max="7426" width="53.42578125" style="1" customWidth="1"/>
    <col min="7427" max="7427" width="6" style="1" customWidth="1"/>
    <col min="7428" max="7428" width="6.5703125" style="1" customWidth="1"/>
    <col min="7429" max="7680" width="8.85546875" style="1"/>
    <col min="7681" max="7681" width="4.5703125" style="1" customWidth="1"/>
    <col min="7682" max="7682" width="53.42578125" style="1" customWidth="1"/>
    <col min="7683" max="7683" width="6" style="1" customWidth="1"/>
    <col min="7684" max="7684" width="6.5703125" style="1" customWidth="1"/>
    <col min="7685" max="7936" width="8.85546875" style="1"/>
    <col min="7937" max="7937" width="4.5703125" style="1" customWidth="1"/>
    <col min="7938" max="7938" width="53.42578125" style="1" customWidth="1"/>
    <col min="7939" max="7939" width="6" style="1" customWidth="1"/>
    <col min="7940" max="7940" width="6.5703125" style="1" customWidth="1"/>
    <col min="7941" max="8192" width="8.85546875" style="1"/>
    <col min="8193" max="8193" width="4.5703125" style="1" customWidth="1"/>
    <col min="8194" max="8194" width="53.42578125" style="1" customWidth="1"/>
    <col min="8195" max="8195" width="6" style="1" customWidth="1"/>
    <col min="8196" max="8196" width="6.5703125" style="1" customWidth="1"/>
    <col min="8197" max="8448" width="8.85546875" style="1"/>
    <col min="8449" max="8449" width="4.5703125" style="1" customWidth="1"/>
    <col min="8450" max="8450" width="53.42578125" style="1" customWidth="1"/>
    <col min="8451" max="8451" width="6" style="1" customWidth="1"/>
    <col min="8452" max="8452" width="6.5703125" style="1" customWidth="1"/>
    <col min="8453" max="8704" width="8.85546875" style="1"/>
    <col min="8705" max="8705" width="4.5703125" style="1" customWidth="1"/>
    <col min="8706" max="8706" width="53.42578125" style="1" customWidth="1"/>
    <col min="8707" max="8707" width="6" style="1" customWidth="1"/>
    <col min="8708" max="8708" width="6.5703125" style="1" customWidth="1"/>
    <col min="8709" max="8960" width="8.85546875" style="1"/>
    <col min="8961" max="8961" width="4.5703125" style="1" customWidth="1"/>
    <col min="8962" max="8962" width="53.42578125" style="1" customWidth="1"/>
    <col min="8963" max="8963" width="6" style="1" customWidth="1"/>
    <col min="8964" max="8964" width="6.5703125" style="1" customWidth="1"/>
    <col min="8965" max="9216" width="8.85546875" style="1"/>
    <col min="9217" max="9217" width="4.5703125" style="1" customWidth="1"/>
    <col min="9218" max="9218" width="53.42578125" style="1" customWidth="1"/>
    <col min="9219" max="9219" width="6" style="1" customWidth="1"/>
    <col min="9220" max="9220" width="6.5703125" style="1" customWidth="1"/>
    <col min="9221" max="9472" width="8.85546875" style="1"/>
    <col min="9473" max="9473" width="4.5703125" style="1" customWidth="1"/>
    <col min="9474" max="9474" width="53.42578125" style="1" customWidth="1"/>
    <col min="9475" max="9475" width="6" style="1" customWidth="1"/>
    <col min="9476" max="9476" width="6.5703125" style="1" customWidth="1"/>
    <col min="9477" max="9728" width="8.85546875" style="1"/>
    <col min="9729" max="9729" width="4.5703125" style="1" customWidth="1"/>
    <col min="9730" max="9730" width="53.42578125" style="1" customWidth="1"/>
    <col min="9731" max="9731" width="6" style="1" customWidth="1"/>
    <col min="9732" max="9732" width="6.5703125" style="1" customWidth="1"/>
    <col min="9733" max="9984" width="8.85546875" style="1"/>
    <col min="9985" max="9985" width="4.5703125" style="1" customWidth="1"/>
    <col min="9986" max="9986" width="53.42578125" style="1" customWidth="1"/>
    <col min="9987" max="9987" width="6" style="1" customWidth="1"/>
    <col min="9988" max="9988" width="6.5703125" style="1" customWidth="1"/>
    <col min="9989" max="10240" width="8.85546875" style="1"/>
    <col min="10241" max="10241" width="4.5703125" style="1" customWidth="1"/>
    <col min="10242" max="10242" width="53.42578125" style="1" customWidth="1"/>
    <col min="10243" max="10243" width="6" style="1" customWidth="1"/>
    <col min="10244" max="10244" width="6.5703125" style="1" customWidth="1"/>
    <col min="10245" max="10496" width="8.85546875" style="1"/>
    <col min="10497" max="10497" width="4.5703125" style="1" customWidth="1"/>
    <col min="10498" max="10498" width="53.42578125" style="1" customWidth="1"/>
    <col min="10499" max="10499" width="6" style="1" customWidth="1"/>
    <col min="10500" max="10500" width="6.5703125" style="1" customWidth="1"/>
    <col min="10501" max="10752" width="8.85546875" style="1"/>
    <col min="10753" max="10753" width="4.5703125" style="1" customWidth="1"/>
    <col min="10754" max="10754" width="53.42578125" style="1" customWidth="1"/>
    <col min="10755" max="10755" width="6" style="1" customWidth="1"/>
    <col min="10756" max="10756" width="6.5703125" style="1" customWidth="1"/>
    <col min="10757" max="11008" width="8.85546875" style="1"/>
    <col min="11009" max="11009" width="4.5703125" style="1" customWidth="1"/>
    <col min="11010" max="11010" width="53.42578125" style="1" customWidth="1"/>
    <col min="11011" max="11011" width="6" style="1" customWidth="1"/>
    <col min="11012" max="11012" width="6.5703125" style="1" customWidth="1"/>
    <col min="11013" max="11264" width="8.85546875" style="1"/>
    <col min="11265" max="11265" width="4.5703125" style="1" customWidth="1"/>
    <col min="11266" max="11266" width="53.42578125" style="1" customWidth="1"/>
    <col min="11267" max="11267" width="6" style="1" customWidth="1"/>
    <col min="11268" max="11268" width="6.5703125" style="1" customWidth="1"/>
    <col min="11269" max="11520" width="8.85546875" style="1"/>
    <col min="11521" max="11521" width="4.5703125" style="1" customWidth="1"/>
    <col min="11522" max="11522" width="53.42578125" style="1" customWidth="1"/>
    <col min="11523" max="11523" width="6" style="1" customWidth="1"/>
    <col min="11524" max="11524" width="6.5703125" style="1" customWidth="1"/>
    <col min="11525" max="11776" width="8.85546875" style="1"/>
    <col min="11777" max="11777" width="4.5703125" style="1" customWidth="1"/>
    <col min="11778" max="11778" width="53.42578125" style="1" customWidth="1"/>
    <col min="11779" max="11779" width="6" style="1" customWidth="1"/>
    <col min="11780" max="11780" width="6.5703125" style="1" customWidth="1"/>
    <col min="11781" max="12032" width="8.85546875" style="1"/>
    <col min="12033" max="12033" width="4.5703125" style="1" customWidth="1"/>
    <col min="12034" max="12034" width="53.42578125" style="1" customWidth="1"/>
    <col min="12035" max="12035" width="6" style="1" customWidth="1"/>
    <col min="12036" max="12036" width="6.5703125" style="1" customWidth="1"/>
    <col min="12037" max="12288" width="8.85546875" style="1"/>
    <col min="12289" max="12289" width="4.5703125" style="1" customWidth="1"/>
    <col min="12290" max="12290" width="53.42578125" style="1" customWidth="1"/>
    <col min="12291" max="12291" width="6" style="1" customWidth="1"/>
    <col min="12292" max="12292" width="6.5703125" style="1" customWidth="1"/>
    <col min="12293" max="12544" width="8.85546875" style="1"/>
    <col min="12545" max="12545" width="4.5703125" style="1" customWidth="1"/>
    <col min="12546" max="12546" width="53.42578125" style="1" customWidth="1"/>
    <col min="12547" max="12547" width="6" style="1" customWidth="1"/>
    <col min="12548" max="12548" width="6.5703125" style="1" customWidth="1"/>
    <col min="12549" max="12800" width="8.85546875" style="1"/>
    <col min="12801" max="12801" width="4.5703125" style="1" customWidth="1"/>
    <col min="12802" max="12802" width="53.42578125" style="1" customWidth="1"/>
    <col min="12803" max="12803" width="6" style="1" customWidth="1"/>
    <col min="12804" max="12804" width="6.5703125" style="1" customWidth="1"/>
    <col min="12805" max="13056" width="8.85546875" style="1"/>
    <col min="13057" max="13057" width="4.5703125" style="1" customWidth="1"/>
    <col min="13058" max="13058" width="53.42578125" style="1" customWidth="1"/>
    <col min="13059" max="13059" width="6" style="1" customWidth="1"/>
    <col min="13060" max="13060" width="6.5703125" style="1" customWidth="1"/>
    <col min="13061" max="13312" width="8.85546875" style="1"/>
    <col min="13313" max="13313" width="4.5703125" style="1" customWidth="1"/>
    <col min="13314" max="13314" width="53.42578125" style="1" customWidth="1"/>
    <col min="13315" max="13315" width="6" style="1" customWidth="1"/>
    <col min="13316" max="13316" width="6.5703125" style="1" customWidth="1"/>
    <col min="13317" max="13568" width="8.85546875" style="1"/>
    <col min="13569" max="13569" width="4.5703125" style="1" customWidth="1"/>
    <col min="13570" max="13570" width="53.42578125" style="1" customWidth="1"/>
    <col min="13571" max="13571" width="6" style="1" customWidth="1"/>
    <col min="13572" max="13572" width="6.5703125" style="1" customWidth="1"/>
    <col min="13573" max="13824" width="8.85546875" style="1"/>
    <col min="13825" max="13825" width="4.5703125" style="1" customWidth="1"/>
    <col min="13826" max="13826" width="53.42578125" style="1" customWidth="1"/>
    <col min="13827" max="13827" width="6" style="1" customWidth="1"/>
    <col min="13828" max="13828" width="6.5703125" style="1" customWidth="1"/>
    <col min="13829" max="14080" width="8.85546875" style="1"/>
    <col min="14081" max="14081" width="4.5703125" style="1" customWidth="1"/>
    <col min="14082" max="14082" width="53.42578125" style="1" customWidth="1"/>
    <col min="14083" max="14083" width="6" style="1" customWidth="1"/>
    <col min="14084" max="14084" width="6.5703125" style="1" customWidth="1"/>
    <col min="14085" max="14336" width="8.85546875" style="1"/>
    <col min="14337" max="14337" width="4.5703125" style="1" customWidth="1"/>
    <col min="14338" max="14338" width="53.42578125" style="1" customWidth="1"/>
    <col min="14339" max="14339" width="6" style="1" customWidth="1"/>
    <col min="14340" max="14340" width="6.5703125" style="1" customWidth="1"/>
    <col min="14341" max="14592" width="8.85546875" style="1"/>
    <col min="14593" max="14593" width="4.5703125" style="1" customWidth="1"/>
    <col min="14594" max="14594" width="53.42578125" style="1" customWidth="1"/>
    <col min="14595" max="14595" width="6" style="1" customWidth="1"/>
    <col min="14596" max="14596" width="6.5703125" style="1" customWidth="1"/>
    <col min="14597" max="14848" width="8.85546875" style="1"/>
    <col min="14849" max="14849" width="4.5703125" style="1" customWidth="1"/>
    <col min="14850" max="14850" width="53.42578125" style="1" customWidth="1"/>
    <col min="14851" max="14851" width="6" style="1" customWidth="1"/>
    <col min="14852" max="14852" width="6.5703125" style="1" customWidth="1"/>
    <col min="14853" max="15104" width="8.85546875" style="1"/>
    <col min="15105" max="15105" width="4.5703125" style="1" customWidth="1"/>
    <col min="15106" max="15106" width="53.42578125" style="1" customWidth="1"/>
    <col min="15107" max="15107" width="6" style="1" customWidth="1"/>
    <col min="15108" max="15108" width="6.5703125" style="1" customWidth="1"/>
    <col min="15109" max="15360" width="8.85546875" style="1"/>
    <col min="15361" max="15361" width="4.5703125" style="1" customWidth="1"/>
    <col min="15362" max="15362" width="53.42578125" style="1" customWidth="1"/>
    <col min="15363" max="15363" width="6" style="1" customWidth="1"/>
    <col min="15364" max="15364" width="6.5703125" style="1" customWidth="1"/>
    <col min="15365" max="15616" width="8.85546875" style="1"/>
    <col min="15617" max="15617" width="4.5703125" style="1" customWidth="1"/>
    <col min="15618" max="15618" width="53.42578125" style="1" customWidth="1"/>
    <col min="15619" max="15619" width="6" style="1" customWidth="1"/>
    <col min="15620" max="15620" width="6.5703125" style="1" customWidth="1"/>
    <col min="15621" max="15872" width="8.85546875" style="1"/>
    <col min="15873" max="15873" width="4.5703125" style="1" customWidth="1"/>
    <col min="15874" max="15874" width="53.42578125" style="1" customWidth="1"/>
    <col min="15875" max="15875" width="6" style="1" customWidth="1"/>
    <col min="15876" max="15876" width="6.5703125" style="1" customWidth="1"/>
    <col min="15877" max="16128" width="8.85546875" style="1"/>
    <col min="16129" max="16129" width="4.5703125" style="1" customWidth="1"/>
    <col min="16130" max="16130" width="53.42578125" style="1" customWidth="1"/>
    <col min="16131" max="16131" width="6" style="1" customWidth="1"/>
    <col min="16132" max="16132" width="6.5703125" style="1" customWidth="1"/>
    <col min="16133" max="16384" width="8.85546875" style="1"/>
  </cols>
  <sheetData>
    <row r="1" spans="1:5" ht="15">
      <c r="A1" s="21" t="s">
        <v>122</v>
      </c>
      <c r="B1" s="7" t="s">
        <v>98</v>
      </c>
      <c r="C1" s="76"/>
      <c r="D1" s="75"/>
    </row>
    <row r="2" spans="1:5" ht="15">
      <c r="A2" s="21" t="s">
        <v>279</v>
      </c>
      <c r="B2" s="21" t="s">
        <v>458</v>
      </c>
    </row>
    <row r="3" spans="1:5" ht="38.25" customHeight="1">
      <c r="A3" s="21"/>
      <c r="B3" s="209" t="s">
        <v>280</v>
      </c>
      <c r="C3" s="209"/>
      <c r="D3" s="209"/>
      <c r="E3" s="209"/>
    </row>
    <row r="4" spans="1:5">
      <c r="C4" s="8"/>
    </row>
    <row r="5" spans="1:5" ht="71.25">
      <c r="A5" s="23" t="s">
        <v>281</v>
      </c>
      <c r="B5" s="77" t="s">
        <v>289</v>
      </c>
      <c r="C5" s="8"/>
      <c r="D5" s="78"/>
      <c r="E5" s="79"/>
    </row>
    <row r="6" spans="1:5">
      <c r="B6" s="80" t="s">
        <v>129</v>
      </c>
      <c r="C6" s="8">
        <v>18.600000000000001</v>
      </c>
      <c r="D6" s="131"/>
      <c r="E6" s="79">
        <f>+C6*D6</f>
        <v>0</v>
      </c>
    </row>
    <row r="7" spans="1:5">
      <c r="C7" s="8"/>
      <c r="D7" s="131" t="s">
        <v>416</v>
      </c>
    </row>
    <row r="8" spans="1:5" ht="71.25">
      <c r="A8" s="81" t="s">
        <v>282</v>
      </c>
      <c r="B8" s="82" t="s">
        <v>290</v>
      </c>
      <c r="C8" s="8"/>
      <c r="D8" s="131" t="s">
        <v>416</v>
      </c>
      <c r="E8" s="79"/>
    </row>
    <row r="9" spans="1:5">
      <c r="A9" s="81"/>
      <c r="B9" s="80" t="s">
        <v>129</v>
      </c>
      <c r="C9" s="8">
        <v>2.5</v>
      </c>
      <c r="D9" s="131"/>
      <c r="E9" s="79">
        <f>+C9*D9</f>
        <v>0</v>
      </c>
    </row>
    <row r="10" spans="1:5">
      <c r="C10" s="8"/>
      <c r="D10" s="131" t="s">
        <v>416</v>
      </c>
    </row>
    <row r="11" spans="1:5" ht="71.25">
      <c r="A11" s="23" t="s">
        <v>283</v>
      </c>
      <c r="B11" s="10" t="s">
        <v>291</v>
      </c>
      <c r="C11" s="8"/>
      <c r="D11" s="131" t="s">
        <v>416</v>
      </c>
    </row>
    <row r="12" spans="1:5">
      <c r="B12" s="11" t="s">
        <v>129</v>
      </c>
      <c r="C12" s="8">
        <v>32.5</v>
      </c>
      <c r="D12" s="131"/>
      <c r="E12" s="15">
        <f>+C12*D12</f>
        <v>0</v>
      </c>
    </row>
    <row r="13" spans="1:5">
      <c r="C13" s="8"/>
      <c r="D13" s="131" t="s">
        <v>416</v>
      </c>
    </row>
    <row r="14" spans="1:5" ht="57">
      <c r="A14" s="23" t="s">
        <v>284</v>
      </c>
      <c r="B14" s="10" t="s">
        <v>292</v>
      </c>
      <c r="C14" s="8"/>
      <c r="D14" s="131" t="s">
        <v>416</v>
      </c>
    </row>
    <row r="15" spans="1:5">
      <c r="B15" s="11" t="s">
        <v>83</v>
      </c>
      <c r="C15" s="8">
        <v>2</v>
      </c>
      <c r="D15" s="131"/>
      <c r="E15" s="15">
        <f>+C15*D15</f>
        <v>0</v>
      </c>
    </row>
    <row r="16" spans="1:5">
      <c r="C16" s="8"/>
      <c r="D16" s="131" t="s">
        <v>416</v>
      </c>
    </row>
    <row r="17" spans="1:7" ht="77.25" customHeight="1">
      <c r="A17" s="81" t="s">
        <v>285</v>
      </c>
      <c r="B17" s="77" t="s">
        <v>293</v>
      </c>
      <c r="C17" s="107"/>
      <c r="D17" s="132" t="s">
        <v>416</v>
      </c>
      <c r="E17" s="79"/>
      <c r="F17" s="4"/>
      <c r="G17" s="2"/>
    </row>
    <row r="18" spans="1:7">
      <c r="A18" s="81"/>
      <c r="B18" s="80" t="s">
        <v>83</v>
      </c>
      <c r="C18" s="8">
        <v>1</v>
      </c>
      <c r="D18" s="131"/>
      <c r="E18" s="79">
        <f>+C18*D18</f>
        <v>0</v>
      </c>
    </row>
    <row r="19" spans="1:7">
      <c r="A19" s="81"/>
      <c r="B19" s="84"/>
      <c r="C19" s="8"/>
      <c r="D19" s="131" t="s">
        <v>416</v>
      </c>
      <c r="E19" s="79"/>
    </row>
    <row r="20" spans="1:7" ht="28.5">
      <c r="A20" s="81" t="s">
        <v>286</v>
      </c>
      <c r="B20" s="77" t="s">
        <v>294</v>
      </c>
      <c r="C20" s="8"/>
      <c r="D20" s="131" t="s">
        <v>416</v>
      </c>
      <c r="E20" s="79"/>
    </row>
    <row r="21" spans="1:7">
      <c r="A21" s="81"/>
      <c r="B21" s="80" t="s">
        <v>83</v>
      </c>
      <c r="C21" s="8">
        <v>2</v>
      </c>
      <c r="D21" s="131"/>
      <c r="E21" s="79">
        <f>+C21*D21</f>
        <v>0</v>
      </c>
    </row>
    <row r="22" spans="1:7">
      <c r="A22" s="81"/>
      <c r="B22" s="84"/>
      <c r="C22" s="8"/>
      <c r="D22" s="131" t="s">
        <v>416</v>
      </c>
      <c r="E22" s="79"/>
    </row>
    <row r="23" spans="1:7" ht="63" customHeight="1">
      <c r="A23" s="81" t="s">
        <v>287</v>
      </c>
      <c r="B23" s="77" t="s">
        <v>295</v>
      </c>
      <c r="C23" s="90"/>
      <c r="D23" s="132" t="s">
        <v>416</v>
      </c>
      <c r="E23" s="79"/>
      <c r="F23" s="2"/>
    </row>
    <row r="24" spans="1:7">
      <c r="A24" s="81"/>
      <c r="B24" s="80" t="s">
        <v>129</v>
      </c>
      <c r="C24" s="8">
        <v>26</v>
      </c>
      <c r="D24" s="131"/>
      <c r="E24" s="79">
        <f>+C24*D24</f>
        <v>0</v>
      </c>
    </row>
    <row r="25" spans="1:7">
      <c r="C25" s="8"/>
      <c r="D25" s="131" t="s">
        <v>416</v>
      </c>
    </row>
    <row r="26" spans="1:7" ht="33" customHeight="1">
      <c r="A26" s="23" t="s">
        <v>288</v>
      </c>
      <c r="B26" s="10" t="s">
        <v>296</v>
      </c>
      <c r="C26" s="90"/>
      <c r="D26" s="132" t="s">
        <v>416</v>
      </c>
    </row>
    <row r="27" spans="1:7">
      <c r="B27" s="11" t="s">
        <v>83</v>
      </c>
      <c r="C27" s="8">
        <v>2</v>
      </c>
      <c r="D27" s="131"/>
      <c r="E27" s="15">
        <f>+C27*D27</f>
        <v>0</v>
      </c>
    </row>
    <row r="28" spans="1:7">
      <c r="B28" s="11"/>
      <c r="C28" s="8"/>
    </row>
    <row r="29" spans="1:7">
      <c r="A29" s="71" t="s">
        <v>297</v>
      </c>
      <c r="B29" s="26"/>
      <c r="C29" s="27"/>
      <c r="D29" s="133"/>
      <c r="E29" s="74">
        <f>SUM(E5:E28)</f>
        <v>0</v>
      </c>
    </row>
  </sheetData>
  <mergeCells count="1">
    <mergeCell ref="B3:E3"/>
  </mergeCells>
  <phoneticPr fontId="18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H18"/>
  <sheetViews>
    <sheetView topLeftCell="A7" zoomScale="125" zoomScaleNormal="125" zoomScalePageLayoutView="125" workbookViewId="0">
      <selection activeCell="D17" sqref="D17"/>
    </sheetView>
  </sheetViews>
  <sheetFormatPr defaultColWidth="8.85546875" defaultRowHeight="14.25"/>
  <cols>
    <col min="1" max="1" width="4.5703125" style="23" customWidth="1"/>
    <col min="2" max="2" width="49.42578125" style="13" customWidth="1"/>
    <col min="3" max="3" width="8" style="18" customWidth="1"/>
    <col min="4" max="4" width="11.42578125" style="22" customWidth="1"/>
    <col min="5" max="5" width="13.5703125" style="22" customWidth="1"/>
    <col min="6" max="8" width="8.85546875" style="22"/>
    <col min="9" max="256" width="8.85546875" style="1"/>
    <col min="257" max="257" width="4.5703125" style="1" customWidth="1"/>
    <col min="258" max="258" width="57.42578125" style="1" customWidth="1"/>
    <col min="259" max="260" width="8.85546875" style="1"/>
    <col min="261" max="261" width="12.42578125" style="1" customWidth="1"/>
    <col min="262" max="512" width="8.85546875" style="1"/>
    <col min="513" max="513" width="4.5703125" style="1" customWidth="1"/>
    <col min="514" max="514" width="57.42578125" style="1" customWidth="1"/>
    <col min="515" max="516" width="8.85546875" style="1"/>
    <col min="517" max="517" width="12.42578125" style="1" customWidth="1"/>
    <col min="518" max="768" width="8.85546875" style="1"/>
    <col min="769" max="769" width="4.5703125" style="1" customWidth="1"/>
    <col min="770" max="770" width="57.42578125" style="1" customWidth="1"/>
    <col min="771" max="772" width="8.85546875" style="1"/>
    <col min="773" max="773" width="12.42578125" style="1" customWidth="1"/>
    <col min="774" max="1024" width="8.85546875" style="1"/>
    <col min="1025" max="1025" width="4.5703125" style="1" customWidth="1"/>
    <col min="1026" max="1026" width="57.42578125" style="1" customWidth="1"/>
    <col min="1027" max="1028" width="8.85546875" style="1"/>
    <col min="1029" max="1029" width="12.42578125" style="1" customWidth="1"/>
    <col min="1030" max="1280" width="8.85546875" style="1"/>
    <col min="1281" max="1281" width="4.5703125" style="1" customWidth="1"/>
    <col min="1282" max="1282" width="57.42578125" style="1" customWidth="1"/>
    <col min="1283" max="1284" width="8.85546875" style="1"/>
    <col min="1285" max="1285" width="12.42578125" style="1" customWidth="1"/>
    <col min="1286" max="1536" width="8.85546875" style="1"/>
    <col min="1537" max="1537" width="4.5703125" style="1" customWidth="1"/>
    <col min="1538" max="1538" width="57.42578125" style="1" customWidth="1"/>
    <col min="1539" max="1540" width="8.85546875" style="1"/>
    <col min="1541" max="1541" width="12.42578125" style="1" customWidth="1"/>
    <col min="1542" max="1792" width="8.85546875" style="1"/>
    <col min="1793" max="1793" width="4.5703125" style="1" customWidth="1"/>
    <col min="1794" max="1794" width="57.42578125" style="1" customWidth="1"/>
    <col min="1795" max="1796" width="8.85546875" style="1"/>
    <col min="1797" max="1797" width="12.42578125" style="1" customWidth="1"/>
    <col min="1798" max="2048" width="8.85546875" style="1"/>
    <col min="2049" max="2049" width="4.5703125" style="1" customWidth="1"/>
    <col min="2050" max="2050" width="57.42578125" style="1" customWidth="1"/>
    <col min="2051" max="2052" width="8.85546875" style="1"/>
    <col min="2053" max="2053" width="12.42578125" style="1" customWidth="1"/>
    <col min="2054" max="2304" width="8.85546875" style="1"/>
    <col min="2305" max="2305" width="4.5703125" style="1" customWidth="1"/>
    <col min="2306" max="2306" width="57.42578125" style="1" customWidth="1"/>
    <col min="2307" max="2308" width="8.85546875" style="1"/>
    <col min="2309" max="2309" width="12.42578125" style="1" customWidth="1"/>
    <col min="2310" max="2560" width="8.85546875" style="1"/>
    <col min="2561" max="2561" width="4.5703125" style="1" customWidth="1"/>
    <col min="2562" max="2562" width="57.42578125" style="1" customWidth="1"/>
    <col min="2563" max="2564" width="8.85546875" style="1"/>
    <col min="2565" max="2565" width="12.42578125" style="1" customWidth="1"/>
    <col min="2566" max="2816" width="8.85546875" style="1"/>
    <col min="2817" max="2817" width="4.5703125" style="1" customWidth="1"/>
    <col min="2818" max="2818" width="57.42578125" style="1" customWidth="1"/>
    <col min="2819" max="2820" width="8.85546875" style="1"/>
    <col min="2821" max="2821" width="12.42578125" style="1" customWidth="1"/>
    <col min="2822" max="3072" width="8.85546875" style="1"/>
    <col min="3073" max="3073" width="4.5703125" style="1" customWidth="1"/>
    <col min="3074" max="3074" width="57.42578125" style="1" customWidth="1"/>
    <col min="3075" max="3076" width="8.85546875" style="1"/>
    <col min="3077" max="3077" width="12.42578125" style="1" customWidth="1"/>
    <col min="3078" max="3328" width="8.85546875" style="1"/>
    <col min="3329" max="3329" width="4.5703125" style="1" customWidth="1"/>
    <col min="3330" max="3330" width="57.42578125" style="1" customWidth="1"/>
    <col min="3331" max="3332" width="8.85546875" style="1"/>
    <col min="3333" max="3333" width="12.42578125" style="1" customWidth="1"/>
    <col min="3334" max="3584" width="8.85546875" style="1"/>
    <col min="3585" max="3585" width="4.5703125" style="1" customWidth="1"/>
    <col min="3586" max="3586" width="57.42578125" style="1" customWidth="1"/>
    <col min="3587" max="3588" width="8.85546875" style="1"/>
    <col min="3589" max="3589" width="12.42578125" style="1" customWidth="1"/>
    <col min="3590" max="3840" width="8.85546875" style="1"/>
    <col min="3841" max="3841" width="4.5703125" style="1" customWidth="1"/>
    <col min="3842" max="3842" width="57.42578125" style="1" customWidth="1"/>
    <col min="3843" max="3844" width="8.85546875" style="1"/>
    <col min="3845" max="3845" width="12.42578125" style="1" customWidth="1"/>
    <col min="3846" max="4096" width="8.85546875" style="1"/>
    <col min="4097" max="4097" width="4.5703125" style="1" customWidth="1"/>
    <col min="4098" max="4098" width="57.42578125" style="1" customWidth="1"/>
    <col min="4099" max="4100" width="8.85546875" style="1"/>
    <col min="4101" max="4101" width="12.42578125" style="1" customWidth="1"/>
    <col min="4102" max="4352" width="8.85546875" style="1"/>
    <col min="4353" max="4353" width="4.5703125" style="1" customWidth="1"/>
    <col min="4354" max="4354" width="57.42578125" style="1" customWidth="1"/>
    <col min="4355" max="4356" width="8.85546875" style="1"/>
    <col min="4357" max="4357" width="12.42578125" style="1" customWidth="1"/>
    <col min="4358" max="4608" width="8.85546875" style="1"/>
    <col min="4609" max="4609" width="4.5703125" style="1" customWidth="1"/>
    <col min="4610" max="4610" width="57.42578125" style="1" customWidth="1"/>
    <col min="4611" max="4612" width="8.85546875" style="1"/>
    <col min="4613" max="4613" width="12.42578125" style="1" customWidth="1"/>
    <col min="4614" max="4864" width="8.85546875" style="1"/>
    <col min="4865" max="4865" width="4.5703125" style="1" customWidth="1"/>
    <col min="4866" max="4866" width="57.42578125" style="1" customWidth="1"/>
    <col min="4867" max="4868" width="8.85546875" style="1"/>
    <col min="4869" max="4869" width="12.42578125" style="1" customWidth="1"/>
    <col min="4870" max="5120" width="8.85546875" style="1"/>
    <col min="5121" max="5121" width="4.5703125" style="1" customWidth="1"/>
    <col min="5122" max="5122" width="57.42578125" style="1" customWidth="1"/>
    <col min="5123" max="5124" width="8.85546875" style="1"/>
    <col min="5125" max="5125" width="12.42578125" style="1" customWidth="1"/>
    <col min="5126" max="5376" width="8.85546875" style="1"/>
    <col min="5377" max="5377" width="4.5703125" style="1" customWidth="1"/>
    <col min="5378" max="5378" width="57.42578125" style="1" customWidth="1"/>
    <col min="5379" max="5380" width="8.85546875" style="1"/>
    <col min="5381" max="5381" width="12.42578125" style="1" customWidth="1"/>
    <col min="5382" max="5632" width="8.85546875" style="1"/>
    <col min="5633" max="5633" width="4.5703125" style="1" customWidth="1"/>
    <col min="5634" max="5634" width="57.42578125" style="1" customWidth="1"/>
    <col min="5635" max="5636" width="8.85546875" style="1"/>
    <col min="5637" max="5637" width="12.42578125" style="1" customWidth="1"/>
    <col min="5638" max="5888" width="8.85546875" style="1"/>
    <col min="5889" max="5889" width="4.5703125" style="1" customWidth="1"/>
    <col min="5890" max="5890" width="57.42578125" style="1" customWidth="1"/>
    <col min="5891" max="5892" width="8.85546875" style="1"/>
    <col min="5893" max="5893" width="12.42578125" style="1" customWidth="1"/>
    <col min="5894" max="6144" width="8.85546875" style="1"/>
    <col min="6145" max="6145" width="4.5703125" style="1" customWidth="1"/>
    <col min="6146" max="6146" width="57.42578125" style="1" customWidth="1"/>
    <col min="6147" max="6148" width="8.85546875" style="1"/>
    <col min="6149" max="6149" width="12.42578125" style="1" customWidth="1"/>
    <col min="6150" max="6400" width="8.85546875" style="1"/>
    <col min="6401" max="6401" width="4.5703125" style="1" customWidth="1"/>
    <col min="6402" max="6402" width="57.42578125" style="1" customWidth="1"/>
    <col min="6403" max="6404" width="8.85546875" style="1"/>
    <col min="6405" max="6405" width="12.42578125" style="1" customWidth="1"/>
    <col min="6406" max="6656" width="8.85546875" style="1"/>
    <col min="6657" max="6657" width="4.5703125" style="1" customWidth="1"/>
    <col min="6658" max="6658" width="57.42578125" style="1" customWidth="1"/>
    <col min="6659" max="6660" width="8.85546875" style="1"/>
    <col min="6661" max="6661" width="12.42578125" style="1" customWidth="1"/>
    <col min="6662" max="6912" width="8.85546875" style="1"/>
    <col min="6913" max="6913" width="4.5703125" style="1" customWidth="1"/>
    <col min="6914" max="6914" width="57.42578125" style="1" customWidth="1"/>
    <col min="6915" max="6916" width="8.85546875" style="1"/>
    <col min="6917" max="6917" width="12.42578125" style="1" customWidth="1"/>
    <col min="6918" max="7168" width="8.85546875" style="1"/>
    <col min="7169" max="7169" width="4.5703125" style="1" customWidth="1"/>
    <col min="7170" max="7170" width="57.42578125" style="1" customWidth="1"/>
    <col min="7171" max="7172" width="8.85546875" style="1"/>
    <col min="7173" max="7173" width="12.42578125" style="1" customWidth="1"/>
    <col min="7174" max="7424" width="8.85546875" style="1"/>
    <col min="7425" max="7425" width="4.5703125" style="1" customWidth="1"/>
    <col min="7426" max="7426" width="57.42578125" style="1" customWidth="1"/>
    <col min="7427" max="7428" width="8.85546875" style="1"/>
    <col min="7429" max="7429" width="12.42578125" style="1" customWidth="1"/>
    <col min="7430" max="7680" width="8.85546875" style="1"/>
    <col min="7681" max="7681" width="4.5703125" style="1" customWidth="1"/>
    <col min="7682" max="7682" width="57.42578125" style="1" customWidth="1"/>
    <col min="7683" max="7684" width="8.85546875" style="1"/>
    <col min="7685" max="7685" width="12.42578125" style="1" customWidth="1"/>
    <col min="7686" max="7936" width="8.85546875" style="1"/>
    <col min="7937" max="7937" width="4.5703125" style="1" customWidth="1"/>
    <col min="7938" max="7938" width="57.42578125" style="1" customWidth="1"/>
    <col min="7939" max="7940" width="8.85546875" style="1"/>
    <col min="7941" max="7941" width="12.42578125" style="1" customWidth="1"/>
    <col min="7942" max="8192" width="8.85546875" style="1"/>
    <col min="8193" max="8193" width="4.5703125" style="1" customWidth="1"/>
    <col min="8194" max="8194" width="57.42578125" style="1" customWidth="1"/>
    <col min="8195" max="8196" width="8.85546875" style="1"/>
    <col min="8197" max="8197" width="12.42578125" style="1" customWidth="1"/>
    <col min="8198" max="8448" width="8.85546875" style="1"/>
    <col min="8449" max="8449" width="4.5703125" style="1" customWidth="1"/>
    <col min="8450" max="8450" width="57.42578125" style="1" customWidth="1"/>
    <col min="8451" max="8452" width="8.85546875" style="1"/>
    <col min="8453" max="8453" width="12.42578125" style="1" customWidth="1"/>
    <col min="8454" max="8704" width="8.85546875" style="1"/>
    <col min="8705" max="8705" width="4.5703125" style="1" customWidth="1"/>
    <col min="8706" max="8706" width="57.42578125" style="1" customWidth="1"/>
    <col min="8707" max="8708" width="8.85546875" style="1"/>
    <col min="8709" max="8709" width="12.42578125" style="1" customWidth="1"/>
    <col min="8710" max="8960" width="8.85546875" style="1"/>
    <col min="8961" max="8961" width="4.5703125" style="1" customWidth="1"/>
    <col min="8962" max="8962" width="57.42578125" style="1" customWidth="1"/>
    <col min="8963" max="8964" width="8.85546875" style="1"/>
    <col min="8965" max="8965" width="12.42578125" style="1" customWidth="1"/>
    <col min="8966" max="9216" width="8.85546875" style="1"/>
    <col min="9217" max="9217" width="4.5703125" style="1" customWidth="1"/>
    <col min="9218" max="9218" width="57.42578125" style="1" customWidth="1"/>
    <col min="9219" max="9220" width="8.85546875" style="1"/>
    <col min="9221" max="9221" width="12.42578125" style="1" customWidth="1"/>
    <col min="9222" max="9472" width="8.85546875" style="1"/>
    <col min="9473" max="9473" width="4.5703125" style="1" customWidth="1"/>
    <col min="9474" max="9474" width="57.42578125" style="1" customWidth="1"/>
    <col min="9475" max="9476" width="8.85546875" style="1"/>
    <col min="9477" max="9477" width="12.42578125" style="1" customWidth="1"/>
    <col min="9478" max="9728" width="8.85546875" style="1"/>
    <col min="9729" max="9729" width="4.5703125" style="1" customWidth="1"/>
    <col min="9730" max="9730" width="57.42578125" style="1" customWidth="1"/>
    <col min="9731" max="9732" width="8.85546875" style="1"/>
    <col min="9733" max="9733" width="12.42578125" style="1" customWidth="1"/>
    <col min="9734" max="9984" width="8.85546875" style="1"/>
    <col min="9985" max="9985" width="4.5703125" style="1" customWidth="1"/>
    <col min="9986" max="9986" width="57.42578125" style="1" customWidth="1"/>
    <col min="9987" max="9988" width="8.85546875" style="1"/>
    <col min="9989" max="9989" width="12.42578125" style="1" customWidth="1"/>
    <col min="9990" max="10240" width="8.85546875" style="1"/>
    <col min="10241" max="10241" width="4.5703125" style="1" customWidth="1"/>
    <col min="10242" max="10242" width="57.42578125" style="1" customWidth="1"/>
    <col min="10243" max="10244" width="8.85546875" style="1"/>
    <col min="10245" max="10245" width="12.42578125" style="1" customWidth="1"/>
    <col min="10246" max="10496" width="8.85546875" style="1"/>
    <col min="10497" max="10497" width="4.5703125" style="1" customWidth="1"/>
    <col min="10498" max="10498" width="57.42578125" style="1" customWidth="1"/>
    <col min="10499" max="10500" width="8.85546875" style="1"/>
    <col min="10501" max="10501" width="12.42578125" style="1" customWidth="1"/>
    <col min="10502" max="10752" width="8.85546875" style="1"/>
    <col min="10753" max="10753" width="4.5703125" style="1" customWidth="1"/>
    <col min="10754" max="10754" width="57.42578125" style="1" customWidth="1"/>
    <col min="10755" max="10756" width="8.85546875" style="1"/>
    <col min="10757" max="10757" width="12.42578125" style="1" customWidth="1"/>
    <col min="10758" max="11008" width="8.85546875" style="1"/>
    <col min="11009" max="11009" width="4.5703125" style="1" customWidth="1"/>
    <col min="11010" max="11010" width="57.42578125" style="1" customWidth="1"/>
    <col min="11011" max="11012" width="8.85546875" style="1"/>
    <col min="11013" max="11013" width="12.42578125" style="1" customWidth="1"/>
    <col min="11014" max="11264" width="8.85546875" style="1"/>
    <col min="11265" max="11265" width="4.5703125" style="1" customWidth="1"/>
    <col min="11266" max="11266" width="57.42578125" style="1" customWidth="1"/>
    <col min="11267" max="11268" width="8.85546875" style="1"/>
    <col min="11269" max="11269" width="12.42578125" style="1" customWidth="1"/>
    <col min="11270" max="11520" width="8.85546875" style="1"/>
    <col min="11521" max="11521" width="4.5703125" style="1" customWidth="1"/>
    <col min="11522" max="11522" width="57.42578125" style="1" customWidth="1"/>
    <col min="11523" max="11524" width="8.85546875" style="1"/>
    <col min="11525" max="11525" width="12.42578125" style="1" customWidth="1"/>
    <col min="11526" max="11776" width="8.85546875" style="1"/>
    <col min="11777" max="11777" width="4.5703125" style="1" customWidth="1"/>
    <col min="11778" max="11778" width="57.42578125" style="1" customWidth="1"/>
    <col min="11779" max="11780" width="8.85546875" style="1"/>
    <col min="11781" max="11781" width="12.42578125" style="1" customWidth="1"/>
    <col min="11782" max="12032" width="8.85546875" style="1"/>
    <col min="12033" max="12033" width="4.5703125" style="1" customWidth="1"/>
    <col min="12034" max="12034" width="57.42578125" style="1" customWidth="1"/>
    <col min="12035" max="12036" width="8.85546875" style="1"/>
    <col min="12037" max="12037" width="12.42578125" style="1" customWidth="1"/>
    <col min="12038" max="12288" width="8.85546875" style="1"/>
    <col min="12289" max="12289" width="4.5703125" style="1" customWidth="1"/>
    <col min="12290" max="12290" width="57.42578125" style="1" customWidth="1"/>
    <col min="12291" max="12292" width="8.85546875" style="1"/>
    <col min="12293" max="12293" width="12.42578125" style="1" customWidth="1"/>
    <col min="12294" max="12544" width="8.85546875" style="1"/>
    <col min="12545" max="12545" width="4.5703125" style="1" customWidth="1"/>
    <col min="12546" max="12546" width="57.42578125" style="1" customWidth="1"/>
    <col min="12547" max="12548" width="8.85546875" style="1"/>
    <col min="12549" max="12549" width="12.42578125" style="1" customWidth="1"/>
    <col min="12550" max="12800" width="8.85546875" style="1"/>
    <col min="12801" max="12801" width="4.5703125" style="1" customWidth="1"/>
    <col min="12802" max="12802" width="57.42578125" style="1" customWidth="1"/>
    <col min="12803" max="12804" width="8.85546875" style="1"/>
    <col min="12805" max="12805" width="12.42578125" style="1" customWidth="1"/>
    <col min="12806" max="13056" width="8.85546875" style="1"/>
    <col min="13057" max="13057" width="4.5703125" style="1" customWidth="1"/>
    <col min="13058" max="13058" width="57.42578125" style="1" customWidth="1"/>
    <col min="13059" max="13060" width="8.85546875" style="1"/>
    <col min="13061" max="13061" width="12.42578125" style="1" customWidth="1"/>
    <col min="13062" max="13312" width="8.85546875" style="1"/>
    <col min="13313" max="13313" width="4.5703125" style="1" customWidth="1"/>
    <col min="13314" max="13314" width="57.42578125" style="1" customWidth="1"/>
    <col min="13315" max="13316" width="8.85546875" style="1"/>
    <col min="13317" max="13317" width="12.42578125" style="1" customWidth="1"/>
    <col min="13318" max="13568" width="8.85546875" style="1"/>
    <col min="13569" max="13569" width="4.5703125" style="1" customWidth="1"/>
    <col min="13570" max="13570" width="57.42578125" style="1" customWidth="1"/>
    <col min="13571" max="13572" width="8.85546875" style="1"/>
    <col min="13573" max="13573" width="12.42578125" style="1" customWidth="1"/>
    <col min="13574" max="13824" width="8.85546875" style="1"/>
    <col min="13825" max="13825" width="4.5703125" style="1" customWidth="1"/>
    <col min="13826" max="13826" width="57.42578125" style="1" customWidth="1"/>
    <col min="13827" max="13828" width="8.85546875" style="1"/>
    <col min="13829" max="13829" width="12.42578125" style="1" customWidth="1"/>
    <col min="13830" max="14080" width="8.85546875" style="1"/>
    <col min="14081" max="14081" width="4.5703125" style="1" customWidth="1"/>
    <col min="14082" max="14082" width="57.42578125" style="1" customWidth="1"/>
    <col min="14083" max="14084" width="8.85546875" style="1"/>
    <col min="14085" max="14085" width="12.42578125" style="1" customWidth="1"/>
    <col min="14086" max="14336" width="8.85546875" style="1"/>
    <col min="14337" max="14337" width="4.5703125" style="1" customWidth="1"/>
    <col min="14338" max="14338" width="57.42578125" style="1" customWidth="1"/>
    <col min="14339" max="14340" width="8.85546875" style="1"/>
    <col min="14341" max="14341" width="12.42578125" style="1" customWidth="1"/>
    <col min="14342" max="14592" width="8.85546875" style="1"/>
    <col min="14593" max="14593" width="4.5703125" style="1" customWidth="1"/>
    <col min="14594" max="14594" width="57.42578125" style="1" customWidth="1"/>
    <col min="14595" max="14596" width="8.85546875" style="1"/>
    <col min="14597" max="14597" width="12.42578125" style="1" customWidth="1"/>
    <col min="14598" max="14848" width="8.85546875" style="1"/>
    <col min="14849" max="14849" width="4.5703125" style="1" customWidth="1"/>
    <col min="14850" max="14850" width="57.42578125" style="1" customWidth="1"/>
    <col min="14851" max="14852" width="8.85546875" style="1"/>
    <col min="14853" max="14853" width="12.42578125" style="1" customWidth="1"/>
    <col min="14854" max="15104" width="8.85546875" style="1"/>
    <col min="15105" max="15105" width="4.5703125" style="1" customWidth="1"/>
    <col min="15106" max="15106" width="57.42578125" style="1" customWidth="1"/>
    <col min="15107" max="15108" width="8.85546875" style="1"/>
    <col min="15109" max="15109" width="12.42578125" style="1" customWidth="1"/>
    <col min="15110" max="15360" width="8.85546875" style="1"/>
    <col min="15361" max="15361" width="4.5703125" style="1" customWidth="1"/>
    <col min="15362" max="15362" width="57.42578125" style="1" customWidth="1"/>
    <col min="15363" max="15364" width="8.85546875" style="1"/>
    <col min="15365" max="15365" width="12.42578125" style="1" customWidth="1"/>
    <col min="15366" max="15616" width="8.85546875" style="1"/>
    <col min="15617" max="15617" width="4.5703125" style="1" customWidth="1"/>
    <col min="15618" max="15618" width="57.42578125" style="1" customWidth="1"/>
    <col min="15619" max="15620" width="8.85546875" style="1"/>
    <col min="15621" max="15621" width="12.42578125" style="1" customWidth="1"/>
    <col min="15622" max="15872" width="8.85546875" style="1"/>
    <col min="15873" max="15873" width="4.5703125" style="1" customWidth="1"/>
    <col min="15874" max="15874" width="57.42578125" style="1" customWidth="1"/>
    <col min="15875" max="15876" width="8.85546875" style="1"/>
    <col min="15877" max="15877" width="12.42578125" style="1" customWidth="1"/>
    <col min="15878" max="16128" width="8.85546875" style="1"/>
    <col min="16129" max="16129" width="4.5703125" style="1" customWidth="1"/>
    <col min="16130" max="16130" width="57.42578125" style="1" customWidth="1"/>
    <col min="16131" max="16132" width="8.85546875" style="1"/>
    <col min="16133" max="16133" width="12.42578125" style="1" customWidth="1"/>
    <col min="16134" max="16384" width="8.85546875" style="1"/>
  </cols>
  <sheetData>
    <row r="1" spans="1:5" ht="15">
      <c r="A1" s="21" t="s">
        <v>35</v>
      </c>
      <c r="B1" s="9" t="s">
        <v>360</v>
      </c>
    </row>
    <row r="3" spans="1:5" ht="15">
      <c r="A3" s="21" t="s">
        <v>37</v>
      </c>
      <c r="B3" s="126" t="s">
        <v>163</v>
      </c>
    </row>
    <row r="4" spans="1:5" ht="223.5" customHeight="1">
      <c r="A4" s="21"/>
      <c r="B4" s="209" t="s">
        <v>298</v>
      </c>
      <c r="C4" s="209"/>
      <c r="D4" s="209"/>
      <c r="E4" s="209"/>
    </row>
    <row r="6" spans="1:5" ht="72" customHeight="1">
      <c r="A6" s="23" t="s">
        <v>39</v>
      </c>
      <c r="B6" s="10" t="s">
        <v>299</v>
      </c>
      <c r="E6" s="24"/>
    </row>
    <row r="7" spans="1:5">
      <c r="B7" s="11" t="s">
        <v>90</v>
      </c>
      <c r="C7" s="18">
        <v>21</v>
      </c>
      <c r="D7" s="15"/>
      <c r="E7" s="24">
        <f>D7*C7</f>
        <v>0</v>
      </c>
    </row>
    <row r="8" spans="1:5">
      <c r="D8" s="15"/>
      <c r="E8" s="24"/>
    </row>
    <row r="9" spans="1:5" ht="99.75">
      <c r="A9" s="23" t="s">
        <v>300</v>
      </c>
      <c r="B9" s="10" t="s">
        <v>302</v>
      </c>
      <c r="D9" s="15"/>
      <c r="E9" s="24"/>
    </row>
    <row r="10" spans="1:5">
      <c r="B10" s="11" t="s">
        <v>83</v>
      </c>
      <c r="C10" s="18">
        <v>3</v>
      </c>
      <c r="D10" s="15"/>
      <c r="E10" s="24">
        <f>D10*C10</f>
        <v>0</v>
      </c>
    </row>
    <row r="11" spans="1:5">
      <c r="B11" s="11"/>
      <c r="D11" s="15"/>
      <c r="E11" s="24"/>
    </row>
    <row r="12" spans="1:5" ht="28.5">
      <c r="A12" s="23" t="s">
        <v>303</v>
      </c>
      <c r="B12" s="10" t="s">
        <v>304</v>
      </c>
      <c r="D12" s="15"/>
      <c r="E12" s="24"/>
    </row>
    <row r="13" spans="1:5">
      <c r="B13" s="11" t="s">
        <v>129</v>
      </c>
      <c r="C13" s="18">
        <v>11.5</v>
      </c>
      <c r="D13" s="15"/>
      <c r="E13" s="24">
        <f>D13*C13</f>
        <v>0</v>
      </c>
    </row>
    <row r="14" spans="1:5">
      <c r="B14" s="11"/>
      <c r="D14" s="15"/>
      <c r="E14" s="24"/>
    </row>
    <row r="15" spans="1:5" ht="42.75">
      <c r="A15" s="23" t="s">
        <v>301</v>
      </c>
      <c r="B15" s="10" t="s">
        <v>305</v>
      </c>
      <c r="D15" s="15"/>
      <c r="E15" s="24"/>
    </row>
    <row r="16" spans="1:5">
      <c r="B16" s="11" t="s">
        <v>129</v>
      </c>
      <c r="C16" s="18">
        <v>63</v>
      </c>
      <c r="D16" s="15"/>
      <c r="E16" s="24">
        <f>D16*C16</f>
        <v>0</v>
      </c>
    </row>
    <row r="17" spans="1:5">
      <c r="B17" s="11"/>
      <c r="D17" s="15"/>
      <c r="E17" s="24"/>
    </row>
    <row r="18" spans="1:5">
      <c r="A18" s="71" t="s">
        <v>32</v>
      </c>
      <c r="B18" s="26"/>
      <c r="C18" s="27"/>
      <c r="D18" s="28"/>
      <c r="E18" s="91">
        <f>SUM(E7:E17)</f>
        <v>0</v>
      </c>
    </row>
  </sheetData>
  <mergeCells count="1">
    <mergeCell ref="B4:E4"/>
  </mergeCells>
  <phoneticPr fontId="8" type="noConversion"/>
  <pageMargins left="0.55118110236220474" right="0" top="0.78740157480314965" bottom="0.78740157480314965" header="0.51181102362204722" footer="0.51181102362204722"/>
  <pageSetup paperSize="9" scale="95" orientation="portrait" horizontalDpi="300" verticalDpi="300"/>
  <headerFooter>
    <oddHeader xml:space="preserve">&amp;LPZI  01 – 18      
</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19</vt:i4>
      </vt:variant>
      <vt:variant>
        <vt:lpstr>Imenovani obsegi</vt:lpstr>
      </vt:variant>
      <vt:variant>
        <vt:i4>15</vt:i4>
      </vt:variant>
    </vt:vector>
  </HeadingPairs>
  <TitlesOfParts>
    <vt:vector size="34" baseType="lpstr">
      <vt:lpstr>GOI Rekapitulacija</vt:lpstr>
      <vt:lpstr>GO Rekapitulacija</vt:lpstr>
      <vt:lpstr>G Zemeljska dela</vt:lpstr>
      <vt:lpstr>G Rušilna in demontažna dela</vt:lpstr>
      <vt:lpstr>G Tesarska dela</vt:lpstr>
      <vt:lpstr>G Betonska dela</vt:lpstr>
      <vt:lpstr>G Zidarska dela</vt:lpstr>
      <vt:lpstr>G Zun kan</vt:lpstr>
      <vt:lpstr>O Kleparska dela</vt:lpstr>
      <vt:lpstr>O Ključarničarska dela</vt:lpstr>
      <vt:lpstr>O Kamnošeška dela</vt:lpstr>
      <vt:lpstr>O Keramičarska dela</vt:lpstr>
      <vt:lpstr>O Tlakarska dela</vt:lpstr>
      <vt:lpstr>O Spušč strop in mavec dela</vt:lpstr>
      <vt:lpstr>O Slikopleskar fasader  dela</vt:lpstr>
      <vt:lpstr>O Notranja bolniška vrata</vt:lpstr>
      <vt:lpstr>O Stavbno pohištvo ALU</vt:lpstr>
      <vt:lpstr>Nepredvidena in proj dela</vt:lpstr>
      <vt:lpstr>CISTI PROSTORI</vt:lpstr>
      <vt:lpstr>a</vt:lpstr>
      <vt:lpstr>'CISTI PROSTORI'!Področje_tiskanja</vt:lpstr>
      <vt:lpstr>'G Rušilna in demontažna dela'!Področje_tiskanja</vt:lpstr>
      <vt:lpstr>'G Tesarska dela'!Področje_tiskanja</vt:lpstr>
      <vt:lpstr>'G Zemeljska dela'!Področje_tiskanja</vt:lpstr>
      <vt:lpstr>'G Zidarska dela'!Področje_tiskanja</vt:lpstr>
      <vt:lpstr>'G Zun kan'!Področje_tiskanja</vt:lpstr>
      <vt:lpstr>'GOI Rekapitulacija'!Področje_tiskanja</vt:lpstr>
      <vt:lpstr>'Nepredvidena in proj dela'!Področje_tiskanja</vt:lpstr>
      <vt:lpstr>'O Kamnošeška dela'!Področje_tiskanja</vt:lpstr>
      <vt:lpstr>'O Keramičarska dela'!Področje_tiskanja</vt:lpstr>
      <vt:lpstr>'O Notranja bolniška vrata'!Področje_tiskanja</vt:lpstr>
      <vt:lpstr>'O Slikopleskar fasader  dela'!Področje_tiskanja</vt:lpstr>
      <vt:lpstr>'O Stavbno pohištvo ALU'!Področje_tiskanja</vt:lpstr>
      <vt:lpstr>'O Tlakarska dela'!Področje_tiskanja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Igor Turk</cp:lastModifiedBy>
  <cp:lastPrinted>2020-07-20T14:51:33Z</cp:lastPrinted>
  <dcterms:created xsi:type="dcterms:W3CDTF">2015-07-16T08:21:33Z</dcterms:created>
  <dcterms:modified xsi:type="dcterms:W3CDTF">2020-10-19T07:33:22Z</dcterms:modified>
</cp:coreProperties>
</file>