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915"/>
  <workbookPr filterPrivacy="1" autoCompressPictures="0"/>
  <bookViews>
    <workbookView xWindow="6800" yWindow="2320" windowWidth="28240" windowHeight="22180" firstSheet="2" activeTab="2"/>
  </bookViews>
  <sheets>
    <sheet name="OBV SKUPNA REKAPITULACIJA" sheetId="2" r:id="rId1"/>
    <sheet name="OBV REKAPITULACIJA GO" sheetId="5" r:id="rId2"/>
    <sheet name="OBV_rek elekt napajanja_GO_dela" sheetId="4" r:id="rId3"/>
    <sheet name="OBV Rekapitulacija EL" sheetId="9" r:id="rId4"/>
    <sheet name="OBV Transf postaja" sheetId="6" r:id="rId5"/>
    <sheet name="OBV DEA" sheetId="7" r:id="rId6"/>
    <sheet name="SN 20 kV" sheetId="8" r:id="rId7"/>
  </sheets>
  <externalReferences>
    <externalReference r:id="rId8"/>
    <externalReference r:id="rId9"/>
    <externalReference r:id="rId10"/>
    <externalReference r:id="rId11"/>
  </externalReferences>
  <definedNames>
    <definedName name="EUR_SIT" localSheetId="1">#REF!</definedName>
    <definedName name="EUR_SIT">#REF!</definedName>
    <definedName name="indeks" localSheetId="1">#REF!</definedName>
    <definedName name="indeks">#REF!</definedName>
    <definedName name="ODS" localSheetId="1">[1]Rekap.!#REF!</definedName>
    <definedName name="ODS">[1]Rekap.!#REF!</definedName>
    <definedName name="odst" localSheetId="1">[1]Rekap.!#REF!</definedName>
    <definedName name="odst">[1]Rekap.!#REF!</definedName>
    <definedName name="pr" localSheetId="1">'[2]%'!#REF!</definedName>
    <definedName name="pr" localSheetId="2">'[2]%'!#REF!</definedName>
    <definedName name="pr">'[2]%'!#REF!</definedName>
    <definedName name="_xlnm.Print_Area" localSheetId="1">'OBV REKAPITULACIJA GO'!$A$1:$D$31</definedName>
    <definedName name="_xlnm.Print_Area" localSheetId="0">'OBV SKUPNA REKAPITULACIJA'!$A$1:$D$37</definedName>
    <definedName name="_xlnm.Print_Area" localSheetId="4">'OBV Transf postaja'!$A$1:$F$945</definedName>
    <definedName name="_xlnm.Print_Area" localSheetId="2">'OBV_rek elekt napajanja_GO_dela'!$A$1:$E$452</definedName>
    <definedName name="pro" localSheetId="1">'[2]%'!#REF!</definedName>
    <definedName name="pro" localSheetId="2">'[2]%'!#REF!</definedName>
    <definedName name="pro">'[2]%'!#REF!</definedName>
    <definedName name="proc.">'[2]%'!$B$1</definedName>
    <definedName name="procent">'[3]%'!$B$1</definedName>
    <definedName name="USD_SIT" localSheetId="1">#REF!</definedName>
    <definedName name="USD_SIT">#REF!</definedName>
    <definedName name="vv">[4]Rekapitulacija!$D$40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422" i="4" l="1"/>
  <c r="E64" i="4"/>
  <c r="E67" i="4"/>
  <c r="E70" i="4"/>
  <c r="E73" i="4"/>
  <c r="E76" i="4"/>
  <c r="E82" i="4"/>
  <c r="E79" i="4"/>
  <c r="E85" i="4"/>
  <c r="E88" i="4"/>
  <c r="E91" i="4"/>
  <c r="E93" i="4"/>
  <c r="D13" i="5"/>
  <c r="E101" i="4"/>
  <c r="E104" i="4"/>
  <c r="E107" i="4"/>
  <c r="E110" i="4"/>
  <c r="E113" i="4"/>
  <c r="E116" i="4"/>
  <c r="E119" i="4"/>
  <c r="E125" i="4"/>
  <c r="E122" i="4"/>
  <c r="E128" i="4"/>
  <c r="E131" i="4"/>
  <c r="E133" i="4"/>
  <c r="D14" i="5"/>
  <c r="E141" i="4"/>
  <c r="E144" i="4"/>
  <c r="E147" i="4"/>
  <c r="E150" i="4"/>
  <c r="E153" i="4"/>
  <c r="E156" i="4"/>
  <c r="E159" i="4"/>
  <c r="E168" i="4"/>
  <c r="E165" i="4"/>
  <c r="E162" i="4"/>
  <c r="E170" i="4"/>
  <c r="D15" i="5"/>
  <c r="E178" i="4"/>
  <c r="E175" i="4"/>
  <c r="E181" i="4"/>
  <c r="E184" i="4"/>
  <c r="E187" i="4"/>
  <c r="E190" i="4"/>
  <c r="E193" i="4"/>
  <c r="E196" i="4"/>
  <c r="E199" i="4"/>
  <c r="E202" i="4"/>
  <c r="E205" i="4"/>
  <c r="E207" i="4"/>
  <c r="D16" i="5"/>
  <c r="E216" i="4"/>
  <c r="E219" i="4"/>
  <c r="E225" i="4"/>
  <c r="E228" i="4"/>
  <c r="E231" i="4"/>
  <c r="E234" i="4"/>
  <c r="E237" i="4"/>
  <c r="E240" i="4"/>
  <c r="E244" i="4"/>
  <c r="E247" i="4"/>
  <c r="E250" i="4"/>
  <c r="E254" i="4"/>
  <c r="E258" i="4"/>
  <c r="E261" i="4"/>
  <c r="E264" i="4"/>
  <c r="E267" i="4"/>
  <c r="E270" i="4"/>
  <c r="E272" i="4"/>
  <c r="D17" i="5"/>
  <c r="E280" i="4"/>
  <c r="E283" i="4"/>
  <c r="E286" i="4"/>
  <c r="E289" i="4"/>
  <c r="E292" i="4"/>
  <c r="E295" i="4"/>
  <c r="E298" i="4"/>
  <c r="E304" i="4"/>
  <c r="E301" i="4"/>
  <c r="E307" i="4"/>
  <c r="E313" i="4"/>
  <c r="E310" i="4"/>
  <c r="E319" i="4"/>
  <c r="E322" i="4"/>
  <c r="E325" i="4"/>
  <c r="E328" i="4"/>
  <c r="E331" i="4"/>
  <c r="D18" i="5"/>
  <c r="D19" i="5"/>
  <c r="E333" i="4"/>
  <c r="E343" i="4"/>
  <c r="E347" i="4"/>
  <c r="E350" i="4"/>
  <c r="E353" i="4"/>
  <c r="E356" i="4"/>
  <c r="E359" i="4"/>
  <c r="E361" i="4"/>
  <c r="E369" i="4"/>
  <c r="E372" i="4"/>
  <c r="E375" i="4"/>
  <c r="E378" i="4"/>
  <c r="E381" i="4"/>
  <c r="E383" i="4"/>
  <c r="E389" i="4"/>
  <c r="E392" i="4"/>
  <c r="E395" i="4"/>
  <c r="E401" i="4"/>
  <c r="E405" i="4"/>
  <c r="E409" i="4"/>
  <c r="E412" i="4"/>
  <c r="E416" i="4"/>
  <c r="E419" i="4"/>
  <c r="E420" i="4"/>
  <c r="E421" i="4"/>
  <c r="E425" i="4"/>
  <c r="E426" i="4"/>
  <c r="E429" i="4"/>
  <c r="E431" i="4"/>
  <c r="E433" i="4"/>
  <c r="E435" i="4"/>
  <c r="E440" i="4"/>
  <c r="E443" i="4"/>
  <c r="E445" i="4"/>
  <c r="D27" i="5"/>
  <c r="D28" i="5"/>
  <c r="D22" i="5"/>
  <c r="D23" i="5"/>
  <c r="D24" i="5"/>
  <c r="D25" i="5"/>
  <c r="D26" i="5"/>
  <c r="D29" i="5"/>
  <c r="D5" i="2"/>
  <c r="F8" i="8"/>
  <c r="F11" i="8"/>
  <c r="F14" i="8"/>
  <c r="F17" i="8"/>
  <c r="F19" i="8"/>
  <c r="F22" i="8"/>
  <c r="F25" i="8"/>
  <c r="F26" i="8"/>
  <c r="E14" i="9"/>
  <c r="F27" i="7"/>
  <c r="F36" i="7"/>
  <c r="F39" i="7"/>
  <c r="F40" i="7"/>
  <c r="F41" i="7"/>
  <c r="F42" i="7"/>
  <c r="F43" i="7"/>
  <c r="F47" i="7"/>
  <c r="F48" i="7"/>
  <c r="F49" i="7"/>
  <c r="F50" i="7"/>
  <c r="F51" i="7"/>
  <c r="F57" i="7"/>
  <c r="F68" i="7"/>
  <c r="F71" i="7"/>
  <c r="F74" i="7"/>
  <c r="F77" i="7"/>
  <c r="F80" i="7"/>
  <c r="F84" i="7"/>
  <c r="F82" i="7"/>
  <c r="F86" i="7"/>
  <c r="E12" i="9"/>
  <c r="F21" i="6"/>
  <c r="F27" i="6"/>
  <c r="F30" i="6"/>
  <c r="F31" i="6"/>
  <c r="F39" i="6"/>
  <c r="F40" i="6"/>
  <c r="F42" i="6"/>
  <c r="F43" i="6"/>
  <c r="F52" i="6"/>
  <c r="F54" i="6"/>
  <c r="F56" i="6"/>
  <c r="F59" i="6"/>
  <c r="F63" i="6"/>
  <c r="F299" i="6"/>
  <c r="F349" i="6"/>
  <c r="F354" i="6"/>
  <c r="F359" i="6"/>
  <c r="F367" i="6"/>
  <c r="F372" i="6"/>
  <c r="F377" i="6"/>
  <c r="F382" i="6"/>
  <c r="F386" i="6"/>
  <c r="F389" i="6"/>
  <c r="F390" i="6"/>
  <c r="F391" i="6"/>
  <c r="F394" i="6"/>
  <c r="F395" i="6"/>
  <c r="F398" i="6"/>
  <c r="F399" i="6"/>
  <c r="F400" i="6"/>
  <c r="F401" i="6"/>
  <c r="F402" i="6"/>
  <c r="F403" i="6"/>
  <c r="F407" i="6"/>
  <c r="F410" i="6"/>
  <c r="F411" i="6"/>
  <c r="F412" i="6"/>
  <c r="F413" i="6"/>
  <c r="F414" i="6"/>
  <c r="F415" i="6"/>
  <c r="F416" i="6"/>
  <c r="F417" i="6"/>
  <c r="F418" i="6"/>
  <c r="F421" i="6"/>
  <c r="F424" i="6"/>
  <c r="F428" i="6"/>
  <c r="F429" i="6"/>
  <c r="F430" i="6"/>
  <c r="F431" i="6"/>
  <c r="F434" i="6"/>
  <c r="F435" i="6"/>
  <c r="F436" i="6"/>
  <c r="F439" i="6"/>
  <c r="F442" i="6"/>
  <c r="F443" i="6"/>
  <c r="F444" i="6"/>
  <c r="F445" i="6"/>
  <c r="F446" i="6"/>
  <c r="F447" i="6"/>
  <c r="F448" i="6"/>
  <c r="F449" i="6"/>
  <c r="F450" i="6"/>
  <c r="F451" i="6"/>
  <c r="F452" i="6"/>
  <c r="F454" i="6"/>
  <c r="F455" i="6"/>
  <c r="F456" i="6"/>
  <c r="F457" i="6"/>
  <c r="F458" i="6"/>
  <c r="F459" i="6"/>
  <c r="F460" i="6"/>
  <c r="F461" i="6"/>
  <c r="F462" i="6"/>
  <c r="F463" i="6"/>
  <c r="F464" i="6"/>
  <c r="F467" i="6"/>
  <c r="F484" i="6"/>
  <c r="F487" i="6"/>
  <c r="F495" i="6"/>
  <c r="F490" i="6"/>
  <c r="F498" i="6"/>
  <c r="F501" i="6"/>
  <c r="F504" i="6"/>
  <c r="F507" i="6"/>
  <c r="F510" i="6"/>
  <c r="F512" i="6"/>
  <c r="F515" i="6"/>
  <c r="F35" i="6"/>
  <c r="F518" i="6"/>
  <c r="F520" i="6"/>
  <c r="E10" i="9"/>
  <c r="E17" i="9"/>
  <c r="E19" i="9"/>
  <c r="E20" i="9"/>
  <c r="D7" i="2"/>
  <c r="D8" i="2"/>
  <c r="E447" i="4"/>
  <c r="E316" i="4"/>
  <c r="E222" i="4"/>
  <c r="D9" i="2"/>
  <c r="D11" i="2"/>
</calcChain>
</file>

<file path=xl/sharedStrings.xml><?xml version="1.0" encoding="utf-8"?>
<sst xmlns="http://schemas.openxmlformats.org/spreadsheetml/2006/main" count="1183" uniqueCount="801">
  <si>
    <t>2.3.</t>
  </si>
  <si>
    <t xml:space="preserve">SKUPNA </t>
  </si>
  <si>
    <t>R E K A P I T U L A C I J A  GOI DEL</t>
  </si>
  <si>
    <t>GRADBENO OBRTNIŠKA DELA</t>
  </si>
  <si>
    <t>skupaj</t>
  </si>
  <si>
    <t>VSE SKUPAJ</t>
  </si>
  <si>
    <t xml:space="preserve"> </t>
  </si>
  <si>
    <t>7.0.</t>
  </si>
  <si>
    <t xml:space="preserve">Splošne zahteve za vsa dela </t>
  </si>
  <si>
    <t>Vsaka ponudbena enotna cena mora zajemati sorazmerne stroške</t>
  </si>
  <si>
    <t>G R A D B E N A    D E L A</t>
  </si>
  <si>
    <t xml:space="preserve">1.0   </t>
  </si>
  <si>
    <t>kos</t>
  </si>
  <si>
    <t>m3</t>
  </si>
  <si>
    <t>1.4.</t>
  </si>
  <si>
    <t xml:space="preserve">      </t>
  </si>
  <si>
    <t xml:space="preserve">m2   </t>
  </si>
  <si>
    <t xml:space="preserve">2.0.  </t>
  </si>
  <si>
    <t>Rušilna in demontažna dela</t>
  </si>
  <si>
    <t>m1</t>
  </si>
  <si>
    <t>2.2.</t>
  </si>
  <si>
    <t>m2</t>
  </si>
  <si>
    <t>2.4.</t>
  </si>
  <si>
    <t>2.5.</t>
  </si>
  <si>
    <t>2.6.</t>
  </si>
  <si>
    <t>3.4.</t>
  </si>
  <si>
    <t>3.5.</t>
  </si>
  <si>
    <t>3.6.</t>
  </si>
  <si>
    <t>3.7.</t>
  </si>
  <si>
    <t>3.8.</t>
  </si>
  <si>
    <t xml:space="preserve">kos    </t>
  </si>
  <si>
    <t>4.1.</t>
  </si>
  <si>
    <t>Zidarska dela</t>
  </si>
  <si>
    <t xml:space="preserve">       </t>
  </si>
  <si>
    <t>5.2.</t>
  </si>
  <si>
    <t>5.3.</t>
  </si>
  <si>
    <t>5.4.</t>
  </si>
  <si>
    <t xml:space="preserve">m2    </t>
  </si>
  <si>
    <t xml:space="preserve">kos     </t>
  </si>
  <si>
    <t xml:space="preserve">m1         </t>
  </si>
  <si>
    <t xml:space="preserve">m1    </t>
  </si>
  <si>
    <t>7.1.</t>
  </si>
  <si>
    <t>3.3.</t>
  </si>
  <si>
    <t xml:space="preserve">Vsa dela morajo biti izvedena precizno, skladno projektni dokumentaciji </t>
  </si>
  <si>
    <t xml:space="preserve">in projektantskim opisom, skladno predvidenim kvalitetnim zahtevam, </t>
  </si>
  <si>
    <t>obvezujoč.</t>
  </si>
  <si>
    <t>veljavnim pravilom in standardom stroke. Predviden kvalitetni nivo je</t>
  </si>
  <si>
    <t xml:space="preserve">   le-teh v stanje pred pričetkom del pred primopredajo objekta naročniku</t>
  </si>
  <si>
    <t xml:space="preserve"> - vseh pripravljalnih del, začasnih priključkov za potrebe gradbišča, </t>
  </si>
  <si>
    <t xml:space="preserve">   kompletne ureditve gradbišča, vzdrževanje dostopne poti med gradnjo, </t>
  </si>
  <si>
    <t xml:space="preserve">   zaščito vseh zunanjih površin, ki niso predmet prenove in vzpostavitev</t>
  </si>
  <si>
    <t xml:space="preserve"> - vsega morebitno potrebnega drobnega potrošnega materiala, vseh </t>
  </si>
  <si>
    <t xml:space="preserve">   zarisovanj in morebitno potrebnih delavniških načrtov, shem, meritev, </t>
  </si>
  <si>
    <t xml:space="preserve">   a-testov, tlačnih in drugih preizkusov, dezinfekcije vode, navodil za </t>
  </si>
  <si>
    <t xml:space="preserve">   vzdrževanje in uporabo objekta, temeljitega (popolnega) čiščenja po</t>
  </si>
  <si>
    <t xml:space="preserve">   predvidenih dejavnosti</t>
  </si>
  <si>
    <t xml:space="preserve"> - vseh morebitnih del v zvezi s posameznimi postavkami projektantskih </t>
  </si>
  <si>
    <t xml:space="preserve">   popisov, ki niso izrecno napisana, za katere ponudnik (izvajalec) meni, da </t>
  </si>
  <si>
    <t xml:space="preserve">  so potrebna pri izvršitvi del posamezne postavke pri gradnji objekta. </t>
  </si>
  <si>
    <t xml:space="preserve">   Predvidena dela vsake postavke projektantskega popisa morajo biti </t>
  </si>
  <si>
    <t xml:space="preserve">   končanih delih do nivoja normalne uporabnosti objekta po uzancah</t>
  </si>
  <si>
    <t>1.1.</t>
  </si>
  <si>
    <t>5.1.</t>
  </si>
  <si>
    <t>1.2.</t>
  </si>
  <si>
    <t>1.3.</t>
  </si>
  <si>
    <t>2.1.</t>
  </si>
  <si>
    <t>3.1.</t>
  </si>
  <si>
    <t>3.2.</t>
  </si>
  <si>
    <t>3.9.</t>
  </si>
  <si>
    <t>3.10.</t>
  </si>
  <si>
    <t>4.2.</t>
  </si>
  <si>
    <t>4.3.</t>
  </si>
  <si>
    <t>6.1.</t>
  </si>
  <si>
    <t>6.2.</t>
  </si>
  <si>
    <t>6.3.</t>
  </si>
  <si>
    <t>6.4.</t>
  </si>
  <si>
    <t>enota</t>
  </si>
  <si>
    <t>količina</t>
  </si>
  <si>
    <t>cena na enoto</t>
  </si>
  <si>
    <t>vrednost brez DDV</t>
  </si>
  <si>
    <t>4.4.</t>
  </si>
  <si>
    <t>6.5.</t>
  </si>
  <si>
    <t>8.0.</t>
  </si>
  <si>
    <t>8.1.</t>
  </si>
  <si>
    <t>GRADBENA DELA  skupaj</t>
  </si>
  <si>
    <t>OBRTNIŠKA DELA  skupaj</t>
  </si>
  <si>
    <t>GRADBENA IN OBRTNIŠKA DELA  skupaj</t>
  </si>
  <si>
    <t>A</t>
  </si>
  <si>
    <t>DDV 22 %</t>
  </si>
  <si>
    <t xml:space="preserve">m1   </t>
  </si>
  <si>
    <t>4.5.</t>
  </si>
  <si>
    <t xml:space="preserve">   izvedena tako, da bodo po končanih delih tvorila funkcionalno celoto</t>
  </si>
  <si>
    <t>katero bo investitor uporabljal po standardih stroke, ter bo zagotovljen</t>
  </si>
  <si>
    <t>ustrezen estetski videz vseh izvedenih del.</t>
  </si>
  <si>
    <t>7.2.</t>
  </si>
  <si>
    <t>7.3.</t>
  </si>
  <si>
    <t>7.4.</t>
  </si>
  <si>
    <t>7.5.</t>
  </si>
  <si>
    <t>7.6.</t>
  </si>
  <si>
    <t>5.5.</t>
  </si>
  <si>
    <t>6.6.</t>
  </si>
  <si>
    <t>Ključavničarska dela</t>
  </si>
  <si>
    <t>9.0.</t>
  </si>
  <si>
    <t>9.1.</t>
  </si>
  <si>
    <t>9.2.</t>
  </si>
  <si>
    <t>R E K A P I T U L A C I J A  GO DEL</t>
  </si>
  <si>
    <t>GRADBENA DELA</t>
  </si>
  <si>
    <t>2.7.</t>
  </si>
  <si>
    <t>2.8.</t>
  </si>
  <si>
    <t>2.9.</t>
  </si>
  <si>
    <t>Beton in armirani beton</t>
  </si>
  <si>
    <t>kg</t>
  </si>
  <si>
    <t>m`</t>
  </si>
  <si>
    <t xml:space="preserve">4.0. </t>
  </si>
  <si>
    <t xml:space="preserve">5.0.  </t>
  </si>
  <si>
    <t>5.6.</t>
  </si>
  <si>
    <t>5.7.</t>
  </si>
  <si>
    <t>5.8.</t>
  </si>
  <si>
    <t>5.9.</t>
  </si>
  <si>
    <t>5.10.</t>
  </si>
  <si>
    <t>5.11.</t>
  </si>
  <si>
    <t>5.12.</t>
  </si>
  <si>
    <t>5.13.</t>
  </si>
  <si>
    <t>2.10.</t>
  </si>
  <si>
    <t>2.11.</t>
  </si>
  <si>
    <t>5.14.</t>
  </si>
  <si>
    <t>5.15.</t>
  </si>
  <si>
    <t>5.16.</t>
  </si>
  <si>
    <t>5.17.</t>
  </si>
  <si>
    <t>5.18.</t>
  </si>
  <si>
    <t>5.1. - 5.18.  skupaj</t>
  </si>
  <si>
    <t xml:space="preserve">6.0.  </t>
  </si>
  <si>
    <t>8.2.</t>
  </si>
  <si>
    <t>8.3.</t>
  </si>
  <si>
    <t>8.4.</t>
  </si>
  <si>
    <t>8.5.</t>
  </si>
  <si>
    <t>8.1. - 8.5. skupaj</t>
  </si>
  <si>
    <t>7.1. - 7.6. skupaj</t>
  </si>
  <si>
    <t>10.0.</t>
  </si>
  <si>
    <t>10.1.</t>
  </si>
  <si>
    <t>kpl</t>
  </si>
  <si>
    <t>Fasaderska dela</t>
  </si>
  <si>
    <t>10.2.</t>
  </si>
  <si>
    <t>10.3.</t>
  </si>
  <si>
    <t>10.4.</t>
  </si>
  <si>
    <t>10.5.</t>
  </si>
  <si>
    <t>4.6.</t>
  </si>
  <si>
    <t>4.7.</t>
  </si>
  <si>
    <t>4.8.</t>
  </si>
  <si>
    <t>10.6.</t>
  </si>
  <si>
    <t>OBRTNIŠKA DELA</t>
  </si>
  <si>
    <t>O B R T N I Š K A   D E L A</t>
  </si>
  <si>
    <t>Beton in armiran beton</t>
  </si>
  <si>
    <t>Tesarska dela</t>
  </si>
  <si>
    <t>Zemeljska dela</t>
  </si>
  <si>
    <t xml:space="preserve">Na območju posegov (dozidave) se mora med zemeljskimi deli izvajati arheološki nadzor. 
V primeru morebitnih kvalitetnih arheoloških najdb, ki jih ni možno prestaviti in je potrebna njihova prezentacija in situ, se mora predvidena gradnja podrediti zahtevam o ohranitvi arheoloških ostalin. Nosilec arheološkega nadzora  je Zavod za varstvo kulturne dediščine Slovenije, Območna enota Piran, Trg bratstva 1, Piran.
</t>
  </si>
  <si>
    <t>V delih je zajeto: zakoličba,  podpiranje, odvoz na gradbiščno deponijo, dovoz iz gradbiščne deponije materiala, ki se uporabi za zasip, odvoz odvečnega materiala na namensko deponijo, skladno z občinskim odlokom, črpanje morebitne talne vode, upoštevan potreben kot izkopa in minimalna delovna širina ob temeljih.</t>
  </si>
  <si>
    <t>Na območju gradnje se pod površinsko humusno plastjo debeline 20 cm nahaja neenakomerno debel sloj nasipa iz glinaste zemljine s kosi laporja in peščenjaka rjave barve. Na globini cca 1,0 m pod površino terena se prične plast gline rjave barve poltrde konsistence. Glinasta plast prehaja na globini cca 1,50 m – 2,0 m pod površino  terena v flišno osnovo. Flišni lapor je plastovit in v zgornjem območju preperel, rjave do rjavo sive barve.</t>
  </si>
  <si>
    <t>Za zagotovitev stabilnega temeljenja mora biti objekt temeljen v flišni podlagi. Zaradi preperelosti zgornjega sloja morajo biti temelji vkopani v sloj flišnega laporja min. 0,40 m. Pred betoniranjem podložnega betona morata pregledati temeljno jamo geomehanik in odgovorni projektant konstrukcije.</t>
  </si>
  <si>
    <t>Širok strojni izkop humusa v območju novih gradenj in ureditev, debeline do 0,3  m od  sedanjega nivoja terena, humus se deponira na gradbiščni deponiji za  humuziranje  po končanih gradbenih delih</t>
  </si>
  <si>
    <t xml:space="preserve">Široki strojni izkop pod območjem novih gradenj, do nivoja predvidenega  tamponskega nasipa pod tehnično etažo (0,60 m pod nivojem končanega tlaka) in  pod zunanjimi tlakovanimi površinami (0,35 m  glede na končni nivo tlakov) 
 v terenu IV. Kategorije 
</t>
  </si>
  <si>
    <t xml:space="preserve">Široki strojni izkop pod območjem novih gradenj, do nivoja predvidenega  tamponskega nasipa pod kletno etažo (0,60 m pod nivojem končanega tlaka) in  pod zunanjimi tlakovanimi površinami (0,35 m  glede na končni nivo tlakov) 
 v terenu V. kategorije z uporabo strojev z vibracijskimi kladivi
</t>
  </si>
  <si>
    <t>Zelo pazljiv ročni izkop ob energetskih kablih z vsemi  potrebnimi varstvenimi  ukrepi, ki jih predpisuje varstveni elaborat</t>
  </si>
  <si>
    <t>1.5.</t>
  </si>
  <si>
    <t>1.6.</t>
  </si>
  <si>
    <t>1.7.</t>
  </si>
  <si>
    <t xml:space="preserve">Temeljito čiščenje dna izkopov temeljev z izsekovanjem sprhlin fliša , odstranjene  morajo biti vse sprhline in temeljito očiščena gradbena  jama -  po navodilih  projektanta konstrukcije ali geomehanika </t>
  </si>
  <si>
    <t>Zasip temeljev, drenaže in cevnih napeljav s čistim tamponskim materialom, po  slojih, z utrjevanjem</t>
  </si>
  <si>
    <t>Dobava in vgraditev čistega tamponskega materiala z nabijanjem po slojih, med  pasovnimi temelji in vezmi pod talno ploščo tehnične etaže in talno ploščo dizel  agregata deb. do 30 cm</t>
  </si>
  <si>
    <t>1.8.</t>
  </si>
  <si>
    <t>1.9.</t>
  </si>
  <si>
    <t>1.10.</t>
  </si>
  <si>
    <t>Tamponski nosilni sloj povoznih površin, deb. do 30 cm,  iz drobljenega  apnenčevega agregata  debelin frakcij od 0 do 65 mm. Agregat je vgrajen v  slojih, ne debelejših od 20  cm, uvaljan do primerne zbitosti, ki zagotavlja večjo  nosilnost od 100 Mpa, v  padcih in višinah, skladnih s projektom, tolerance do  + - 0,02 m</t>
  </si>
  <si>
    <t>Geomehanski pregled gradbene jame</t>
  </si>
  <si>
    <t>Arheološki nadzor nad zemeljskimi deli</t>
  </si>
  <si>
    <t>1.1. - 1.10. skupaj</t>
  </si>
  <si>
    <t>V vseh opisih je zajeto podpiranje, iznos, nakladanje, odvoz na gradbiščno deponijo, nakladanje in odvoz na namensko deponijo, skladno z občinskimi  odloki, vključno s plačilom pristojbine na deponiji. Rušilna in demontažna dela se obračunajo na podlagi dejanskih količin in izmer na podlagi dokumentacije sedanjega stanja, z upoštevanjem vseh dejanskih odbitkov. Opisi zajemajo tudi vsa ostala manjša štemanja in NK pomožna dela, odstranitve in iznose, potrebne za izdelavo vseh ostalih GOI del.</t>
  </si>
  <si>
    <t>Rezanje asfaltnega tlaka</t>
  </si>
  <si>
    <t xml:space="preserve">Rušenje zunanjih tlakovanih površin na tamponski podlagi (asfaltno cestišče)  vključno z betonskimi robniki, temelji robnikov in tamponsko podlago,  skupne debeline do 
 0,40 m
</t>
  </si>
  <si>
    <t xml:space="preserve">Rezanje kamnitih nosilnih sten deb. cca 0,60 m oziroma konstrukcijska ločitev 
 delov objekta, ki se ruši od objekta,ki se ohrani
</t>
  </si>
  <si>
    <t xml:space="preserve">Rušenje kamnitega nosilnega zidu deb. cca 0,60m, vključno z nadvratnimi in  okenskimi prekladami, ometom in morebitno keramično ali drugo stensko oblogo  (preboji za vrata, instalacije ipd.) s podpiranjem </t>
  </si>
  <si>
    <t>Rušenje kamnitih in betonskih temeljev</t>
  </si>
  <si>
    <t xml:space="preserve">Rezanje armiranobetonskih sten in medetažnih konstrukcij - konstrukcijska ločitev 
 delov objekta, ki se ruši od objekta,ki se ohrani
</t>
  </si>
  <si>
    <t>Rušenje armiranobetonskih temeljev, zidov, medetažnih in strešnih konstrukcij  deb. do 0,30 m, vključno z oblogami in tlaki</t>
  </si>
  <si>
    <t>Odstranitev stavbnega pohištva, pretežno lesene izvedbe (okna, vrata), velikosti  do 5,0 m2, stavbno pohištvo se preda  investitorju ali po njegovem navodilu  odpeljejo na trajno deponijo</t>
  </si>
  <si>
    <t>Pazljiva odstranitev vzhodnega (čelnega) napušča paviljonskega objekta kotlarne  širine cca 0,90 m: pazljivo rezanje in odstranitev strešne kritine (dvojna  samonosilna trapezna pločevina z vmesnim slojem poliruetanske izolacije),  odstranitev lesene  podložne konstrukcije (deske, špirovci, lege), odstranitev  čelne pločevinaste obrobe s podfkonstrukcijo, pri delih se ne sme poškodovati  pločevinasta kritina paviljonskega objekta kotlarne, ki se ohrani</t>
  </si>
  <si>
    <t>Pazljiva odstranitev strešne kritine – dvojne samonosilne trapezne pločevine z  vmesnim slojem poliruetanske izolacije, skupaj s pocinkano podkonstrukcijo,  strešnimi obrobami, kritina se nepoškodovana preda investitorju ali po njegovem  navodilu odpelje na trajno deponijo</t>
  </si>
  <si>
    <t>Razna manjša demontažna dela - obračun na podlagi dejansko potrebnega časa  po predhodni odobritvi nadzora</t>
  </si>
  <si>
    <t xml:space="preserve">PK ur </t>
  </si>
  <si>
    <t>2.1. - 2.11. skupaj</t>
  </si>
  <si>
    <t xml:space="preserve">3.0.  </t>
  </si>
  <si>
    <t>Zajet je najem, morebitna nabava, dostava in odvoz, kompletna montaža, demontaža opažev in odrov s podpiranjem in priprava površine betona do stopnje, ki je pogoj za normalno izvedbo predvidene finalizacije v posameznem prostoru (odstranitev pvc distančnikov in sidernih ploščic, popolna zapolnitev lukenj distančnikov, brušenje vseh nastalih robov zaradi slabega stikovanja opažev, vse morebitne potrebne izravnave zaradi neprecizno postavljenih oziroma učvrščenih opažev. V opisih je zajeta namestitev trikotnih vogalnih letvic za lažje razopaženje, trikotnih odkapnih letvic nadstreškov, vstavitev letev za utore instalacijskih razvodov, vstavitev letev pri nadzidkih za izvedbo niše za zaključek hidroizolacije.</t>
  </si>
  <si>
    <t>Opaž pasovnih temeljnih nosilcev pravokotnega prereza</t>
  </si>
  <si>
    <t>Enostranski opaž novih pasovnih temeljnih nosilcev ob spodbetoniranju sedanjih  temeljev</t>
  </si>
  <si>
    <t xml:space="preserve">Opaž zidov in parapetov deb. do 0,20 m, vključno s končnimi zaporami opaža na  zaključku zidov, višina zidu do 5,0 m </t>
  </si>
  <si>
    <t>Enostranski opaž zidov in parapetov deb. do 0,20 m, vključno s končnimi  zaporami opaža na zaključku zidov (novi ab zidovi in parapet ob  obstoječemu objektu), višina zidu do 5,0 m</t>
  </si>
  <si>
    <t>Opaž preklad, nadzidkov, vencev, preprostega prereza</t>
  </si>
  <si>
    <t>Opaž ravnih ab plošč deb. do 0,25 m, vključno z zaporo opaža na zunanjih robovih  plošč, višina podpiranja do 5,0 m</t>
  </si>
  <si>
    <t>Opaž robov odprtin v zidovih in ploščah, širine do 0,25 m</t>
  </si>
  <si>
    <t>Izdelava, namestitev v opaž in demontaža škatel za izvedbo prebojev kanalizacije  v temeljnih nosilcij dim cca 30/30/30 cm</t>
  </si>
  <si>
    <t>Pomični delovni odri, za prostore višine do 5,0 m, obračuna se 1x celotna koristna  koristna površina objekta za ves čas gradnje</t>
  </si>
  <si>
    <t>Fasadni odri - obračunajo se 1x za vsa dela do konca gradnje, obračuna se dolžina  x višina odrane fasade</t>
  </si>
  <si>
    <t>3.1. - 3.10. skupaj</t>
  </si>
  <si>
    <t>4.9.</t>
  </si>
  <si>
    <t>4.10.</t>
  </si>
  <si>
    <t>4.11.</t>
  </si>
  <si>
    <t>4.1. - 4.11. skupaj</t>
  </si>
  <si>
    <t>V opisih je zajeta je dobava in vgraditev betona ter dobava, krivljenje, vezanje in vgraditev armature. Osnova za obračun betonov je dejansko vgrajena količina betona, ki se izračuna po projektni dokumentaciji. Osnova za obračun armature je dejansko vgrajena količina, dokumentirana z izvlečki armaturnega načrta, morebitne ojačitve v območju temeljev in prebojev ugotavljata skupno izvajalec in nadzornik na podlagi predloženih grafičnih prilog izvajalca. Armatura mora biti položena precizno, z ustreznimi distančniki, tako, da je povsod dosežena potrebna zaščitna plast betona. Sestavni del opisov je skrb za tehnično pravilno razporeditev vseh instalacijskih cevi, ki so zalite v ploščah in stenah. Cevi morajo potekati v osrednjem nevtralnem delu plošč in sten, med seboj morajo biti razmaknjene najmanj 5 cm, tako, da je možno kvalitetno zalitje plošč in sten. Morebitna neustrezno zalita mesta je potrebno po razopaženju po posvetovanju z nadzorom in projektantom konstrukcije sanirati z namenskimi sanacijskimi materiali (sanacija z navadno podaljšano malto ni možna), vsi s tem povezani stroški so režijski strošek izvajalca. Vsi betoni morajo biti skladni s standardoma SIST EN 206-1 in SIST 1026:2004, izdelani v betonarni, ki ima certificirano kontrolo kakovosti proizvodnje.  V opisih je  zajeto morebitno potrebno črpanje talne vode med izvedbo del, ter vsi potrebni dodatki betonom.</t>
  </si>
  <si>
    <t xml:space="preserve">Beton  C 16/20, XC2, XD3, XF2-PV-II, prereza 0,08 – 012 m3/m2/m’ (podložni beton pod temeljno ploščo in temelji, deb. do 0,10 m </t>
  </si>
  <si>
    <t>Armirani beton C 25/30, XC1, – spodbetoniranje obstoječih temeljev in temeljnih nosilcev tehnične etaže, talna plošča diesel agregata</t>
  </si>
  <si>
    <t>Vodonepropustni armirani beton C 30/37, XC2, XD3, XF2-PV-II,  izdelan skladno z DIN  1045, prereza nad 0,30/m3/m2/m’ – talna plošča tehnične etaže, temeljni nosilci tehnične etaže, podaljšek instalacijske kinete. V opisu je zajeta nega do minimalne starosti 20 dni in preizkus vodotesnosti</t>
  </si>
  <si>
    <t xml:space="preserve">Armirani beton C 25/30, XC1, prereza 0,20 – 0,30 m3/m2/m’ – stene, slopi, nosilci, medetažne plošče </t>
  </si>
  <si>
    <t>Armirani beton C 25/30, XC1, manjših prerezov – vratni okvirji, preklade, vezi, ojačitve ipd</t>
  </si>
  <si>
    <t>Premaz delovnih stikov s z vodotesnim ekspandirajočim premazom (npr.  hidrotest)</t>
  </si>
  <si>
    <t xml:space="preserve">Premaz delovnih stikov s sredstvom za boljšo sprijemljivost starega in novega   betona (elastosil ali sl.) </t>
  </si>
  <si>
    <t xml:space="preserve">Dobava, polaganje in vezanje rebraste enostavne in srednje komplicirane    armature S500, razred duktilnosti C (SIST EN 1992: 2005, dodatek C, tč. C.1)   obračun po kg po armaturnem načrtu </t>
  </si>
  <si>
    <t xml:space="preserve">Dobava, polaganje in vezanje rebraste enostavne in srednje komplicirane    armature iz varjenih armaturnih mrež S500, razred duktilnosti C (SIST EN 1992:   2005,  dodatek C, tč. C.1), obračun po kg po armaturnem načrtu </t>
  </si>
  <si>
    <t>Dobava in namestitev izolacijskega tesnilnega ekspandirnega traku na delovne  stike,   vse dilatacijske spoje, okrog cevi in napeljav, ki prebadajo vodonepropustni  beton, položen po tehničnih navodilih proizvajalca, širina traku min.3 cm</t>
  </si>
  <si>
    <t>Zapolnitev odprtin v območju prehoda instalacij skozi nosilne in delilne stene s  cementno malto 1 : 3, z dodatkom za nabrekanje, s potrebnim opažem, ter  zatesnitev stikov s trajnoelastičnim kitom</t>
  </si>
  <si>
    <t>V opisih so zajeti vsi stroški nabave, transportov, vgradnje oz. izdelave, vključno z veznimi materiali</t>
  </si>
  <si>
    <t>Hidroizolacije na obstoječem zidu: hladni premaz, s preklopi v smeri odtekanja  vode varjen armiran elastomeren bitumenski tepih, deb. 4 mm, fizična zaščita  izvedene izolacije s trdimi vodoodpornimi izolacijskimi  ploščami ploščami   ekstrudiranega polistirena s preklopi (XPS po SIST EN 13164), deb. 5 cm,  obračuna se dejansko izvedena površina</t>
  </si>
  <si>
    <t>Hidroizolacija pod stebri, slopi in ab zidovi iz vodonepropustne malte (kot  npr.  hidrozan), obračuna se dejansko izvedena površina</t>
  </si>
  <si>
    <t xml:space="preserve">Izvedba nepohodne "obrnjene" strehe: fina cementna glazura naklonskega betona 
 1 cm, paroodzračevalni namenski varjen trak z zavihki in odvodi pare v obodnih  parapetnih zidovih na vsakih 1,0 m, 2 x varjen armiran elastomeren,  hidroizolacijski trak dreniran v talne požiralnike ali iztoke, vključno z zavihki  na  obodnih parapetnih zidovih, toplotna izolacija iz trdih namenskih plošč s  preklopi iz ekstrudiranega polistirena (XPS po SIST EN 13164), min. deb. 14 cm,  paropropustna vlaknina (filc), nasutje iz rečnih krogel  (premera 4 - 6 cm) v  debelini do 10 cm,  v opisu so zajeti obodni vertikalni zavihki hidroizalacije v višini  do 0,40 m, obračuna se izvedena tlorisna površina 
</t>
  </si>
  <si>
    <t>Kvalitetna (konstruktivno neoporečna) zazidava opuščenih odprtin v obstoječih  zidovih delno z modularnim votlakom, delno s polno NF opeko</t>
  </si>
  <si>
    <t xml:space="preserve">Grobi omet obstoječih sten s PCM 1 : 2 : 6, s predhodnim obrizgom z redko  CM 
 1 : 2 – izravnava pred namestitvijo izolacije  obračuna se dejansko izvedena  površina 
</t>
  </si>
  <si>
    <t>Vstavitev in pritrditev trdega ekstrudiranega polistirena (XPS po SIST EN 13164),  deb. 5 cm, v enostranski opaž sten in parapetov pred namestitvijo armature in  betoniranjem (dilatacija novih konstrukcij od obsdtoječih gradenj), obračuna se  dejansko izvedena površina</t>
  </si>
  <si>
    <t>Vzidava talnih in strešnih sifonov - odtokov</t>
  </si>
  <si>
    <t>Vzidava - obzidava oz. obbetoniranje prehodov instalacijskih cevi in kanalov skozi  zid  - obračuna se samo prehode, kjer je prerez instalacijske napeljave večji od  0,15 m2</t>
  </si>
  <si>
    <t>Vzidava - obbetoniranje, skupno z morebitnim opažem, prehodov instalacijskih  cevi  in prehodov skozi medetažne konstrukcije - obračuna se samo prehode,  kjer je prerez instalacijske naprave večji od 0,15 m2</t>
  </si>
  <si>
    <t>Vzidava slepih okvirjev jeklenih vrat dim. do 1,60/2,50 m</t>
  </si>
  <si>
    <t>Vzidava slepih okvirjev prezračevalnih rešetk dim do 2,40/1,20 m</t>
  </si>
  <si>
    <t xml:space="preserve">Vzidava raznih sider in manjših predmetov </t>
  </si>
  <si>
    <t>Izdelava ležišča za naleganje novih ab plošč v obstoječih kamnitih stenah: sekanje  ležišča ali odprtin širine 20 cm na vsakih 1,0 m, izravnava, vrtanje, dobava  in  namestitev kemičnih sider, obračuna se dolžina naleganja nove plošče, pri nosilcih  se za  ležišče obračuna 1,0 m'</t>
  </si>
  <si>
    <t>Izdelava ležišča za nadzidavo obstoječih nosilnih zidov: izravnava, vrtanje, dobava   in namestitev kemičnih sider, obračuna se dolžina naleganja nove plošče, pri nosilcih se za  ležišče obračuna 1,0 m'</t>
  </si>
  <si>
    <t>Zidarska pomoč obrtnikom - obračun samo na podlagi predhodne odobritve  naročnika oz. nadzornega organa</t>
  </si>
  <si>
    <t>KV ur</t>
  </si>
  <si>
    <t xml:space="preserve">Sprotno grobo čiščenje med gradnjo z iznosom in odvozom odpadkov, ter končno  fino čiščenje pred tehničnim pregledom in fino čiščenje do nivoja uporabnosti  objekta pred primopredajo </t>
  </si>
  <si>
    <t xml:space="preserve">Strešni odtočni kotliček iz PP za ravne strehe (kot npr.tip HL60H dimenzije DN  70/100)s toplotno izoliranim ohišjem in nerjavečim spojnim elementom, z lovilno  košaro premera 180 mm, z vertikalnim iztokom in privarjeno izolacijsko rozeto iz  bitumna </t>
  </si>
  <si>
    <t>Kanalizacijske cevi in fazonski kosi, izdelani iz trdega debelostenskega PVC,  premera do 125 mm, na obojke, spoji zatesnjeni z gumijastimi tesnili, vključno z  mazalnim sredstvom, fazonskimi kosi in pritrdilnim materialom. Opis zajema  preizkus vodotesnosti o čemer vodilni monter z vodjo gradbišča sestavi zapisnik</t>
  </si>
  <si>
    <t>Kanalizacija, kabelska kanalizacija in zunanja ureditev</t>
  </si>
  <si>
    <t>V opisih so zajeti vsi stroški nabave, transportov, vgradnje oz. izdelave, vključno z veznimi materiali. Pri zemeljskih delih je potreben arheološki nadzor (že zajet v zemeljskih delih)</t>
  </si>
  <si>
    <t>Izkop jarka prereza 0,50 m x 0,80 m, dobava in polaganje  PVC kanalizacijske  cevi premera 150 mm na peščeni podlagi, vključno s stikovanjem,  obbetoniranjem stikov, koleni in veznimi elementi, pomožnimi deli in  zasipanjem  s tamponom, v terenu IV. kategorije</t>
  </si>
  <si>
    <t>Zunanji peskolov, izdelan iz betonske cevi premera 0,40 m, globine do 0,80 m, s  težkim LTŽ povoznim perforiranim pokrovom, vgrajenim v nivoju zunanjega tlaka,  vključno z izkopom in zasutjem s tampionom</t>
  </si>
  <si>
    <t>Meteorni jašek, izdelan iz betonske cevi premera 0,60 m, globine do 1,00 m, s  težkim LTŽ povoznim perforiranim pokrovom, vgrajenim v nivoju zunanjega tlaka,  vključno z izkopom in zasutjem s tamponom</t>
  </si>
  <si>
    <t xml:space="preserve">Priključek na sedanjo interno bolnišnično meteorno kanalizacijo </t>
  </si>
  <si>
    <t>Drenažne kanalizacijske cevi premera 150 mm na peščeni podlagi, vključno s  stikovanjem, obbetoniranjem stikov, koleni in veznimi elementi, pomožnimi deli in  zasipanjem cevi s tamponom</t>
  </si>
  <si>
    <t>Slepi drenažni jašek  dim. 40/40/40 cm na vogalnih stikih drenaže</t>
  </si>
  <si>
    <t>6.7.</t>
  </si>
  <si>
    <t>Trasiranje obstoječih ionfrastrukturnih naprav – SN kablovod 20 kV in zakoličenje  trase nove kabelske kanalizacije</t>
  </si>
  <si>
    <t>6.8.</t>
  </si>
  <si>
    <t>6.9.</t>
  </si>
  <si>
    <t>6.10.</t>
  </si>
  <si>
    <t>6.11.</t>
  </si>
  <si>
    <t>6.12.</t>
  </si>
  <si>
    <t>6.13.</t>
  </si>
  <si>
    <t>6.14.</t>
  </si>
  <si>
    <t>6.15.</t>
  </si>
  <si>
    <t>6.16.</t>
  </si>
  <si>
    <t>Izkop jarka (0,7x 1,0)m (petcevna kanalizacija), niveliranje dna jarka, izdelava  posteljice z dobavo in vgradnjo 2× sejanega peska, polaganje stigmaflex cevi,  zasutje z 2× sejanim peskom do višine 10 cm nad temenom cevi (dobava in  vgradnja cca 0,21 m3/m), zasip in utrditev terena, vse v zemlji IV. Kategorije</t>
  </si>
  <si>
    <t xml:space="preserve">Izkop jarka (0,4x0,8)m (do štiricevna kanalizacija), priključki objektov,  niveliranje dna jarka, izdelava posteljice z dobavo in vgradnjo 2× sejanega peska,  polaganje stigmaflexC cevi, zasutje z 2× sejanim peskom do višine 10 cm nad  temenom cei (dobava in vgradnja cca 0,09 m3/m), zasip in utrditev terena, vse v
 zemlji IV. Kategorije
</t>
  </si>
  <si>
    <t>Dobava stigmaflex cevi in polaganje kot kabelska kanalizacija v izkopoane jarke,  cev fi 160 mm</t>
  </si>
  <si>
    <t>Izdelava kabelskega jaška v cestišču: izkop gradbene jame, izdelava opaža,  dobava in vgradnja armature in vodonepropustnega betona C 30/37, XC2, XD3,  XF2-PV-II, izdelan skladno z DIN  1045, dobava in vgradnja PVC prehodnih  elementov, vključno z zaokrožnim elementom, dobava in vgradnja težkega  povoznega LTŽ pokrova z napisom “ELEKTRO”, fina zidarska obdelava sten,  zasutje preostale gradbene jame, odvoz odvečnega materiala, dim. Jaška 1,20m  x1,50m x 1,0m</t>
  </si>
  <si>
    <t>Izdelava kabelskega jaška v cestišču v obstoječi trasi SN kabelske kanalizacije:  zelo pazljiv, delno ročni izkop gradbene jame, izdelava opaža,  dobava in vgradnja  armature in vodonepropustnega betona C 30/37, XC2, XD3,  XF2-PV-II, izdelan  skladno z DIN  1045, dobava in vgradnja PVC prehodnih elementov, vključno z  zaokrožnim elementom, dobava in vgradnja težkega  povoznega LTŽ pokrova z  napisom “ELEKTRO”, fina zidarska obdelava sten, zasutje preostale gradbene  jame, odvoz odvečnega materiala, dim. Jaška 1,20m x1,50m x 1,0m</t>
  </si>
  <si>
    <t xml:space="preserve">Vtopljeni betonski robniki iz betona MB 30, prereza 0,07/0,20 m, kot obrobe  asfaltnih in drugih tlakov, na betonskem temelju debeline 0,1 m, širine 0,3 m,  stiki so zaliti s cementno malto 1 : 2, oblikovani okroglo, poglobljeno. Ravne  elemente je možno uporabljati na ravnih delih in na krivinah z večjim radijem od  15,0 m, na krivinah z večjim radijem od 7,5 m je dolžina elementov 0,5 m, na  krivinah z večjim radijem od 2,5 m je dolžina elementa 0,3 m, na vseh manjših  krivinah pa od 0,15 do 0,20 m, obračuna se dejanska dolžina položenih robnikov </t>
  </si>
  <si>
    <t>Dvignjeni betonski robniki iz betona MB 30, prereza 0,15/0,25 m, kot obrobe  asfaltnih in  drugih tlakov, na betonskem temelju debeline 0,1 m, širine 0,3 m,  stiki so zaliti  s cementno malto 1 : 2, oblikovani okroglo, poglobljeno. Ravne  elemente je možno  uporabljati na ravnih delih in na krivinah z večjim radijem od  15,0 m, na krivinah z večjim radijem od 7,5 m je dolžina elementov 0,5 m, na  krivinah z večjim radijem od 2,5 m je dolžina elementa 0,3 m, na vseh manjših  krivinah pa od 0,15 do 0,20 m, obračuna se dejanska dolžina položenih robnikov</t>
  </si>
  <si>
    <t xml:space="preserve">Krpanje in dopolnitev obstoječe asfaltirane površine: bitugramozni nosilni sloj na  voznih pasovih iz apnenčevega drobljenca  debelin frakcij 0 do 17 mm. Debelina sloja 0,05 m, vključno s predhodnim vročim asfaltnim pobrizgom z  bitumensko emulzijo, obračuna se izvedena površina </t>
  </si>
  <si>
    <t xml:space="preserve">Krpanje in dopolnitev obstoječe asfaltirane površine: obrabni sloj iz drobljenega  eruptivnega agregata debelin frakcij od 0 do 12 mm. Debelina sloja 0,03 m,  vključno s predhodnim vročim asfaltnim pobrizgom z bitumensko emulzijo,  obračuna se izvedena površina </t>
  </si>
  <si>
    <t>6.17.</t>
  </si>
  <si>
    <t>Priprava humuzirane površine in sejanje trave - rahljanje in nanos sloja komposta in zatravitev humuziranih površin z zalivanjem in nego do primopredaje objekta (ureditev robnih površin ob gradbenih posegih)</t>
  </si>
  <si>
    <t>6.1. – 6.17.  skupaj</t>
  </si>
  <si>
    <t>Lestev z zaščitno ograjo za dostop na streho, do skupne višine 6,50 m od zunanjega tlaka, izdelana iz jeklenih namenskih profilov (vertikalna vodila, nastopne in zaščitne letve),  vse vroče cinkano, z galvansko zaščito, sidrana v betonsko fasado</t>
  </si>
  <si>
    <t>Izlivnik (varnostni preliv meteornih vod) iz ravne strehe, izdelan iz nerjavne (inox) pločevine, sestavljen iz okrogle cevi svetlega premera 100 mm dolžine 300 mm, s prirobnico v obliki kolobarja širine 60 mm, z razmaščeno površino, ki omogoča kvalitetno stičenje izlivnika s strešno hidroizolacijo, na fasadni strani je stik izlivnika s fasado po celem obodu zakitan z namenskim trajnoelastičnim kitom</t>
  </si>
  <si>
    <t>Jeklena dvokrilna vrata transformatorskih prostorov svetle dim. 1,60 m x 2,60 m, s fiksnimi prezračevalnimi rešetkami s fiksnimi lopaticami na obeh krilih, eno krilo se primarno odpira in ima varnostno ključavnico, drugo krilo se fiksira z zatiči, obe krili imata možnost fiksiranja v odprtem položaju, vrata so montirana na jeklenem galvansko zaščitenem slepem okvirju, izdelana iz jeklenih namenskih profilov in jeklene pločevine, vse razmaščeno, očiščeno do visokega sijaja, vroče cinkano in pleskano z namenskim sintetičnim emajlom s kovinsko strukturo barve</t>
  </si>
  <si>
    <t>Jeklena enokrilna vrata stikalnih prostorov svelte dim. 1,00 m x 2,60 m, s fiksno prezračevalno rešetko s fiksnimi lopaticami, z varnostno ključavnico, možnostjo fiksiranja v odprtem položaju, vrata so montirana na jeklenem galvansko zaščitenem slepem okvirju, izdelana iz jeklenih namenskih profilov in jeklene pločevine, vse razmaščeno, očiščeno do visokega sijaja, vroče cinkano in pleskano z namenskim sintetičnim emajlom s kovinsko strukturo barve</t>
  </si>
  <si>
    <t>Jeklena prezračevalna rešetka transformatorskih prostorov svetle  dim. 2,40 m x 1,20 m, s fiksnimi lopaticami, montirana na jeklenem galvansko zaščitenem slepem okvirju, izdelana iz jeklenih namenskih profilov in jeklene pločevine, vse razmaščeno, očiščeno do visokega sijaja, vroče cinkano in pleskano z namenskim sintetičnim emajlom s kovinsko strukturo barve</t>
  </si>
  <si>
    <t xml:space="preserve">Pokrov dostopa do tehnične etaže, svelte dim. 0,60 m x 1,20 m, izdelan iz jeklenih namenskih profilov in jeklene rebraste pločevine, vse razmaščeno, očiščeno do visokega sijaja in vroče cinkano </t>
  </si>
  <si>
    <t>Kleparska dela</t>
  </si>
  <si>
    <t>Del obrob se nanaša na zaključke delno odstranjene kritine iz dvojne samonosilne  trapezne pločevine, sivo zelene olivne barve. Nove obrobe morajo biti barvno skladne in v trapeznem prerezu skladne z obstoječo kritino. Vsi kleparski izdelki morajo biti galvansklo povezani, v opisih je zajet pritrdilni material in podkonstrukcija.</t>
  </si>
  <si>
    <t>Čelna kapna obroba  iz aluminijaste pločevine min. deb. 0,8 mm, z odkapnikom in  spojem s strešno kritino iz trapezne pločevine, s podkonstrukcijo, razvite širine do  0,6 m, obroba preprečuje vdor vetra in vode pod obstoječo kritino iz trapezne  pločevine</t>
  </si>
  <si>
    <t>Obzidna obroba  iz aluminijaste pločevine min. deb. 0,8 mm, prilagojena za  spajanje s strešno kritino iz trapezne pločevine, s podkonstrukcijo, razvite širine  do 0,6 m, obroba preprečuje vdor vetra in vode pod obstoječo kritino iz trapezne  pločevine, obroba preprečuje vdor vetra in vode pod obstoječo kritino iz trapezne  pločevine</t>
  </si>
  <si>
    <t xml:space="preserve">Obzidna dvodelna obroba ravne strehe,  prilagojena za spajanje z zavihkom  bitumenske  hidroizolacije, iz cinkove  pločevine, min. deb. 0,8 mm, ob stiku z  zidom  kvalitetno kitana s trajnoelastičnim kitom, obroba preprečuje vdor vode  pod strešno  hidroizolacijo </t>
  </si>
  <si>
    <t>Pokrivna polica atik ravne strehe,  razvite širine do 0,50 m, iz cinkove  pločevine,  vključno s podkonstrukcijo iz cinkovega valjanca</t>
  </si>
  <si>
    <t xml:space="preserve">Vertikalni zunanji žleb iz cinkove pločevine, deb. 0,8 mm, prereza do 150 cm2,  skupne dolžine do cca 5,0 m, vključno  z odtočnim kotličkom, kolenom, vtokom v  peskolov in objemkami iz cinkovega valjanca , pritrjenimi na fasadni zid </t>
  </si>
  <si>
    <t>Zahteva se preciznost izvedbe. Med deli je obvezna fizična zaščita površin, ki niso predmet fasaderskih del. Pri vseh opisih se obračuna dejansko izvedena površina (odbijejo se odprtine, prištejejo se špalete). Pri izboru izolacijske fasade je potrebno izbrati  uveljavljen  sistem referenčnega proizvajalca, ter ga izvesti v celoti po tehničnih navodilih. Izbrana fasada mora biti ognjevarna (razred A1), paropropustna, vodoodbojna, tlačno  trdna, v barvi po izboru naročnika.</t>
  </si>
  <si>
    <t xml:space="preserve">Negorljiva paropropustna tankoslojna kontaktna fasada sestavljena iz lepljenih  izolacijskih plošč iz namenske nehigroskopične steklene volne ddeb. 5 cm, vse  špalete in pasovi 30 cm od tal so izolirani z izolacijskimi ploščami XPS, izravnalno  - armiranega sloja iz lepilne malte z vtopljeno armirano alkalno mrežico preko cele  površine fasade in zaključnega sloja iz gotovega strukturnega silikonsko  silikatnega paropropustnega in vodoodbojnega ometa. Vsi zunanji vogali objekta  in obodi odprtin morajo biti izvedeni iz namenskih slepih vogalnikov. </t>
  </si>
  <si>
    <t xml:space="preserve">Sanacija poškodovanih delov fasade zaradi novih posegov: struganje starega  fasadnega opleska s podlago do ometa, impregnacija podlage in dletanje z  zunanjim kitom, glajenje in slikanje fasade z zunanjo silikatno paropropustno  barvo v tonu  poškodovane fasade  </t>
  </si>
  <si>
    <t>9.1. - 9.2. skupaj</t>
  </si>
  <si>
    <t>Strojne naprave in napeljave</t>
  </si>
  <si>
    <t xml:space="preserve">Demontaža in ponovna montaža obstoječe hladilne posode vsebine približno 300L, vključno z demontažo vse armature, priprava za ponovno montažo in ponovna montaža posode na novi lokaciji. Postavka zajema tudi prilagoditev obstoječih cevovodov na mestu nove priključitve posode in ves pomožni in montažni material </t>
  </si>
  <si>
    <t>Demontaža obstoječega umivalnika,  vključno z demontažo armatur, vključno z iznosom in odvozom na trajno deponijo</t>
  </si>
  <si>
    <t>Demontaža obstoječih "split" klima naprav (toplotnih črpalk) z demontažo zunanjih in notranjih enot in povezovalnih freonskih cevi in elektro odklopom, vse v skladu z veljavnimi predpisi o odstranitvi takšnih naprav, vključno z iznosom in odvozom na trajno deponijo oz. skladiščenje po željah investitorja</t>
  </si>
  <si>
    <t>Demontaža in ponovna montaža obstoječe "split" klima hladilne naprave s hladilno močjo cca. 12kW z demontažo zunanje in notranje enote in povezovalnih freonskih cevi in elektro odklopom in ponovnim priklopom, vse v skladu z veljavnimi predpisi o odstranitvi takšnih naprav. V postavki so zajeti tudi novi freonski cevovodi dolžine cca 14 m</t>
  </si>
  <si>
    <t>Demontaža obstoječih radiatorjev, vključno z blindiranjem priključkov, z iznosom ter odvozom na trajno deponijo</t>
  </si>
  <si>
    <t>kom</t>
  </si>
  <si>
    <t>Medeninasta navojna krogelna pipa za toplo vodo, NP 6, s tesnilnim materialom</t>
  </si>
  <si>
    <t>Ø 3/4, kom</t>
  </si>
  <si>
    <t>Ø 1, kom</t>
  </si>
  <si>
    <t>Ø 5/4, kom</t>
  </si>
  <si>
    <t>Ø 6/4, kom</t>
  </si>
  <si>
    <t>10.7.</t>
  </si>
  <si>
    <t>Črna jeklena navojna cev, vključno z varilni¬mi loki, varilnim, pritrdilnim materialom in dodatkom za odrez</t>
  </si>
  <si>
    <t>Ø 3/4, m</t>
  </si>
  <si>
    <t>Ø 6/4, m</t>
  </si>
  <si>
    <t>10.8.</t>
  </si>
  <si>
    <t>Transportni in ostali splošni stroški</t>
  </si>
  <si>
    <t>10.1. - 10.8. skupaj</t>
  </si>
  <si>
    <t>Projektna dokumentacija</t>
  </si>
  <si>
    <t>Izdelava projektne dokumentacije izvedenih del (PID) za gradbeno obrtniška dela</t>
  </si>
  <si>
    <t>Izvajanje projektantskega nadzora za gradbeno obrtniška dela, za ves čas gradnje</t>
  </si>
  <si>
    <t>11.0.</t>
  </si>
  <si>
    <t>11.1.</t>
  </si>
  <si>
    <t>11.2.</t>
  </si>
  <si>
    <t>11.1. - 11.2.  skupaj</t>
  </si>
  <si>
    <t>%</t>
  </si>
  <si>
    <t>projektna dokumentacija</t>
  </si>
  <si>
    <t>ORTOPEDSKA BOLNIŠNICA VALDOLTRA</t>
  </si>
  <si>
    <t>OBJEKT KOTLOVNICA</t>
  </si>
  <si>
    <t>UREDITEV NOVE TRANSFORMATORSKE POSTAJE V ORTOPEDSKI BOLNIŠNICI VALDOLTRA</t>
  </si>
  <si>
    <t>PROJEKTANTSKI POPIS GRADBENO OBRTNIŠKIH DEL</t>
  </si>
  <si>
    <t xml:space="preserve">kos </t>
  </si>
  <si>
    <t>B</t>
  </si>
  <si>
    <t>ELEKTRO DELA</t>
  </si>
  <si>
    <t>6.4</t>
  </si>
  <si>
    <t xml:space="preserve">POPIS MATERIALA IN DEL ELEKTROINSTALACIJE </t>
  </si>
  <si>
    <t>JAKI IN ŠIBKI TOK</t>
  </si>
  <si>
    <t>6.4.1</t>
  </si>
  <si>
    <t>ELEKTROMONTAŽNA DELA - NOVA TRANSFORMATORSKA POSTAJA TP VALDOLTRA</t>
  </si>
  <si>
    <t>OPOMBA:</t>
  </si>
  <si>
    <t>Za vse postavke velja. Da je v ceni upoštevana dobava, usklajevanje z naročnikom in  ostalimi izvajalci, montaža in montažni material</t>
  </si>
  <si>
    <t/>
  </si>
  <si>
    <t>1.</t>
  </si>
  <si>
    <t>SN 20 kV blok (v SF6 izvedbi) izdelek Merlin Gerin - dopolnitev:</t>
  </si>
  <si>
    <t>dopolnitev obstoječega SN bloka 20 kV v konfiguraciji 2×vodna celica (IM 630-24-16) 1×vezna celica (IMB 630-24-16) 1× merilna celica (GBC-A 630-24-12,5 1×transformatorska celica (QM 630-24-12,5) v obstoječi transformatorski postaji z naslednjimi celicami:</t>
  </si>
  <si>
    <t>dobava in montaža dodatne transformatorske celice tip QM 630-24-16 opremljena z odklopnim ločilnikom s pom.kontakti, 3 komadi VN varovalk CF 63A z udarno iglo, izklopno tuljavo 220V, AC ločilnikom za ozemljitev, indikatorjem napetosti dimenzij 375×1600×840 mm, k osnovnemu SN bloku povezanem v enoten blok</t>
  </si>
  <si>
    <t>zamenjava obstoječih VN varovalk CF v stari transformatorski celici z novimi nazivne vrednosti 63A (3kom)</t>
  </si>
  <si>
    <t>izdelava kovinskega ogrodja podstavka za tako dopolnjen SN blok s postavitvijo tako sestavljenega SN bloka na isto lokacijo, pritrditev in ozemljitev</t>
  </si>
  <si>
    <t>Dela se opravljajo istočasno z deli zajetimi pod postavko 2. Čas izvedbe del je omejen na maksimalno 8 ur, zakar se zagotovi agregatsko napajanje z disel agregati kompleksa</t>
  </si>
  <si>
    <t>komplet</t>
  </si>
  <si>
    <t>2.</t>
  </si>
  <si>
    <t>Dograditev SM6 SN 20kV celic za potrebe daljinskega vodenja preklopov SN napajanja iz distribucijskega centra Elektro Primorska. Dela zajemajo naslednje (dobava in montaža):</t>
  </si>
  <si>
    <t>2 kom motorni pogoni za dograditev obstoječih CIT
            mahanizmov vodnih polj IM + IM
2 kom lokalni indikator prisotnosti napetosti VPIS V2
2 kom daljinski indikator prisotnosti napetosti VD23
1 kom naprava daljinskega vodenja EASERGY T200
           TI02M-BBPI23ZRZZEZ
1 kom dobava in vgradnja router-ja tip VIOLA</t>
  </si>
  <si>
    <t>Montaža in ožičenje:
- dograditev SM6 vodnih celic z motornimi pogoni,
  signalno enoto in signalnim paketom
- dobava in montaža tokovnih transformatorjev v
  vodne celice in povezava do daljinske postaje
  (2× 3 tokovniki po zahtevah distribucije)
- montaža omarice daljinskega vodenja na objektu
- povezava na varovalke v NN bloku TP za potrebe
  napajanja daljinskega vodenjav</t>
  </si>
  <si>
    <t>Programiranje in testiranja:
- izvajanje parametriranja in testiranja pod sistemom
  sekundarne opreme
- izdelava aplikacije sistema vodenja na RTU
- povezava s sistemom detekcije in zaščite na EP
  preko spletnega mesta
- tovarniško in funkcionalno preizkušanje oprreme
- testiranje signalizacije lokalno ter do DCV
- izdelava poročil o opravljenih preizkusih
- izdelava PZI, PID in POV
- pridobitev vseh soglasij elektrodistribucije in 
  vsa potrebna sodelovanja</t>
  </si>
  <si>
    <t>3.</t>
  </si>
  <si>
    <t>Izdelava 20 kV kabelske povezave na relaciji nova transformatorska celica - eden izmed novih transformatorjev v novi TP (potrebna za čas prevezav) in sicer:</t>
  </si>
  <si>
    <t xml:space="preserve">VN kabel NA2XS(F)2Y, 1x70/16 mm2, 20 kV  </t>
  </si>
  <si>
    <t>m</t>
  </si>
  <si>
    <t>20 kV kabelski končnik tip IXSU-C 5131, Raychem (vključno kbv čevlji Al/Cu in priključitev na priključno mesto)</t>
  </si>
  <si>
    <t>4.</t>
  </si>
  <si>
    <t>Premestitev  dopolnjenega SN stikalnega bloka 20kV iz obstoječe lokacije na novo lokacijo v novi TP (cca 25m oddaljene), čas prenosa omejen na 6 ur,  in sicer:</t>
  </si>
  <si>
    <t>odklop iz SN omrežja, odklop dveh transformatorjev in prenos na novo lokacijo</t>
  </si>
  <si>
    <t>5.</t>
  </si>
  <si>
    <t>Dobava in izvedba 20 kV kabelskih povezav transformatorska celica – transformator v novi TP:</t>
  </si>
  <si>
    <t>nepriključen transformator:</t>
  </si>
  <si>
    <t>priključen transformator (točka 3 popisa)</t>
  </si>
  <si>
    <t xml:space="preserve"> krajšanje obstoječih SN kabelskih povezav na pravo dolžino (cca 1×12m)</t>
  </si>
  <si>
    <t>6</t>
  </si>
  <si>
    <t>Dobava in montaža transformator Pn =1600 kVA</t>
  </si>
  <si>
    <t>20/0,4kV; Dyn5; uk =6% - suhi, komplet z integrirano zaščito  (6x sonde PTC 140°C in 150°C), termični zaščitni rele, način hlajenja AN, maks.temp.okloice 40°C, reg napetosti +- 2×2,5%, termični razred izolacije F, izdelan po standardu SIST HD 538.1 S! in SIST EN 60076-11</t>
  </si>
  <si>
    <t>Podatki o ponujeni opremi:</t>
  </si>
  <si>
    <t>transformator moč:</t>
  </si>
  <si>
    <t>tip in proizvajalec</t>
  </si>
  <si>
    <t>atesti</t>
  </si>
  <si>
    <t>priložena tehn.dokumentacija k ponudbi (da/ne)</t>
  </si>
  <si>
    <t>7.</t>
  </si>
  <si>
    <t>Nosilcec transformatorja 1600 kVA, izdelan iz U in I profilnega železa, dolžine 2,8m, dimenzioniran za težo transformatorja in opremljen z zagozdami za fiksiranje transformatorja</t>
  </si>
  <si>
    <t>8.</t>
  </si>
  <si>
    <t>Dobava in montaža nosilcev 20 kV kabelskih končnikov (in kablov) na steni v transformatorskem prostoru</t>
  </si>
  <si>
    <t>9.</t>
  </si>
  <si>
    <t xml:space="preserve">Dobava in montaža unikatnega nosilca NN kabelskih končnikov in kablov izdelan iz Fe kotnega profila 50x50 mm in dveh lesenih skob pritrjen v tlak s šestimi vijaki z vložki za beton M12 </t>
  </si>
  <si>
    <t>10.</t>
  </si>
  <si>
    <t>SN merilna garnitura za meritev porabe električne energije (obstoječa RM)</t>
  </si>
  <si>
    <t>V obstoječi transformatorski postaji se demontira omarica s SN merilno garnituro in se je prenese na novo lokacijo v novo TP, namesti in poveže</t>
  </si>
  <si>
    <t>11.</t>
  </si>
  <si>
    <t>Dobava in montaža NN stikalnega bloka =BO1</t>
  </si>
  <si>
    <t>Stikalni blok sestavljajo tipske prostostoječe omare, izdelane v zaščitni stopnji IP 55 in sestavljene v enotno omaro. Sestavljeno omaro sestavljajo naslednje tipske omare (v popisu je predvidena izvedba z opremo Rittal, tako omare kot tudi vsi zbiralnični sistemi, možno je uporabiti tudi drugo opremo z omejitvijo, da je celotna omara maksimalne dolžine 7,4m, osnovni zbiralnični sistem najmanj 3000A, pomožni pa 1600A, oprema mora biti testirana, celotni stikalni blok pa izdelan skladno z veljavnimi predpisi in standardi in opravljenimi preizkusi). Predvidene omare so naslednje:</t>
  </si>
  <si>
    <t>2 kom dimenzij 600×2000×800 mm</t>
  </si>
  <si>
    <t>3 kom dimenzij 800×2000×800 mm</t>
  </si>
  <si>
    <t>3 kom dimenzij 1200×2000×800 mm
             dvokrilna vrata</t>
  </si>
  <si>
    <t xml:space="preserve">omare so modulne z možnostjo notranjih prilagajanj. V postavki so zajeti vsi elementi - stranice, podstavki, vrata,spojni elementi </t>
  </si>
  <si>
    <t xml:space="preserve">Omara so zaprte z vrati nasajenimi na tri tečaje in se zapirajo s tritočkovnim zapiralnim mehanizmom s ključavnico. </t>
  </si>
  <si>
    <t>V posamezne omare – polja je vgrajena naslednja oprema:</t>
  </si>
  <si>
    <t>Skupna oprema za vsa polja - zbiralnični sistemi, medsebojne povezave povezave sistemov vključno z priklopno montažnim materialom :</t>
  </si>
  <si>
    <t>-24 kom montažna letev 23×73mm, l=600mm</t>
  </si>
  <si>
    <t>-6 kom nosilna letev letev 600mm</t>
  </si>
  <si>
    <t>-4 kom nosilna letev letev 800mm</t>
  </si>
  <si>
    <t>-2 kom delna montažna plošča 500×500mm</t>
  </si>
  <si>
    <t>-1 kom  delna montažna plošča 500×700mm</t>
  </si>
  <si>
    <t>-1 kom  delna montažna plošča 700×800mm</t>
  </si>
  <si>
    <t>-60 kom TS montažna letev zunanja, (8612160)</t>
  </si>
  <si>
    <t>-9 kom delna montažna plošča 1100×400mm</t>
  </si>
  <si>
    <t>-3 kom delna montažna plošča 700×400mm</t>
  </si>
  <si>
    <t>-44 kom podporni nosilec zbiralk</t>
  </si>
  <si>
    <t>-5 kom letev nosilnega izolatorja 600mm</t>
  </si>
  <si>
    <t>-6 kom  letev nosilnega izolatorja 800mm</t>
  </si>
  <si>
    <t>-18 kom stranski nosilec zbiralk 3000A</t>
  </si>
  <si>
    <t>-4 kom Cu zbiralka 3000A  l=2400mm</t>
  </si>
  <si>
    <t>-27 kom Cu zbiralka 60×10mm, l=2400mm</t>
  </si>
  <si>
    <t>-6 kom  spojni element zbiralk 3(4)</t>
  </si>
  <si>
    <t>-42 kom  nosilec zbiralke 4×60×10mm</t>
  </si>
  <si>
    <t>-28 kom nosilec zbiralke sistemske 1600A,
                   modul 60 mm</t>
  </si>
  <si>
    <t xml:space="preserve">-24 kom  Cu zbiralka 80×10mm, l=2400mm </t>
  </si>
  <si>
    <t>-12 kom lamelna zbiralka (10×63×1mm), l=2000mm</t>
  </si>
  <si>
    <t>-36 kom  nosilec zbiralk 1600A, 3.polni</t>
  </si>
  <si>
    <t>-18 kom sistemska zbiralka 1600A,</t>
  </si>
  <si>
    <t>-18 kom sistemska zbiralka 1600A</t>
  </si>
  <si>
    <t>-8 kom  N/PE nosilec zbiralk 2.polni 800A</t>
  </si>
  <si>
    <t>-4 kom SV Cu zbiralka 30×10mm, l=2400mm</t>
  </si>
  <si>
    <t>-4 kom montažna letev 23×73mm, l=800mm</t>
  </si>
  <si>
    <t xml:space="preserve">-6 kom  priključni adapter 1600A, 3.polni, odvod
               spodaj/zgoraj </t>
  </si>
  <si>
    <t>razni drobni montažni material - priključni vijaki zbiralk, spojni elementi zbiralk, izolirna korita zbiralk 1600A, pokrovi zbiralk, končni elementi itd</t>
  </si>
  <si>
    <t>-2 kom letev za kabelske objemke 600mm</t>
  </si>
  <si>
    <t>-3 kom letev za kabelske objemke 800mm</t>
  </si>
  <si>
    <t>-4 kom letev za kabelske objemke 1200mm</t>
  </si>
  <si>
    <t>Električna oprema in naprave vgrajene v posamezna polja stikalnega bloka:</t>
  </si>
  <si>
    <t xml:space="preserve">OPOMBA:
V NN sestavu vgrajena oprema mora omogočati priklop na CNS preko etherneta iz VSEH dovodnih in odvodnih odklopnikov, ki morajo biti opremljen  z vgrajenimi merilnimi instrumenti (meritve E, P, A, I, THD, harmoniki, cosFi.....) oziroma pripravljeni za enostavno zamenjavo modula, ki bo omogočal tudi meritve.  Komunikacijska (gateway) enota mora omogočati postavitev internetnih strani (WEBPAGE) za daljinski vpogled preko interneta. Vgrajeni odklopniki morajo omogočati daljinski vpogled v stanje odklopnika (vklop-izklop-napaka), stanje položaja (izvlačljiva izvedba), delovanje zaščitne enote in nadzor nad številom delovanj in iztrošenostjo kontaktov za potrebe vzdrževanja. </t>
  </si>
  <si>
    <t>Polje 1 =BO1+K1, uvodno polje</t>
  </si>
  <si>
    <t>(600×2000×800)</t>
  </si>
  <si>
    <t>1 kom močnostni odklopnik 2500A (2000-3200A),
           transformatorski, tip Masterpact NW25H1, 3p,
           Ics=100% Icu, z naslednjo opremo
           mikroprocesorska zaščitna enota Micrologic 
           5.0E z meritvijo energije
           I/O modul za komunikacijo
           BCM komunikacijski modul
           pomožnimi signalizacija, 4x NO/NC
          ready to close kontakt
           alarmni kontakti
           izklopilno in   vklopno tuljavo, 230VAC
           elektromotorni pogon, 230VAC
           mehanska blokada posluževalnih tipk z
           možnostjo namestitve obešank
           priključki z zadnje strani, 2 kompleta 
           priključnih kontaktnih nastavkov, okrasno
           masko, za fiksno montažo
          kratkostična moč, 65kA</t>
  </si>
  <si>
    <t>1 kom grafični prikazovalnik vseh obratovalnih 
           parametrov in obratovalnih stanj močnostnega
           odklopnika 2500A, tip FDM 121, komplet
           s pripadajočo programsko opremo, Schneider</t>
  </si>
  <si>
    <t>1 kom transformatorski termični zaščitni rele
        (samo vgradnja)</t>
  </si>
  <si>
    <t>1 kom tokovni transformator 2500A/5A, klasa 0,5</t>
  </si>
  <si>
    <t>1 kom tokovni transformator sumarni 2×5A/5A,
            klasa 0,5</t>
  </si>
  <si>
    <t>2 kom varovalčni odklopnik  vertikalni, 3.p, 
           samostojna vgradnja velikost 00, 160A</t>
  </si>
  <si>
    <t>2 kom varovalčni odklopnik tip Tytan 63A/3p</t>
  </si>
  <si>
    <t>3 kom instalacijski odklopilniki tipa F&amp;G1.p, razni,
          “C” karakteristika, 10kA</t>
  </si>
  <si>
    <t>2 kom instalacijski odklopilniki tipa F&amp;G 3.p, razni,
         “C” karakteristika, 10kA</t>
  </si>
  <si>
    <t>1 kom rele prisotnosti omrežne napetosti, 3.f,
           tip RM4-UB35, Schneider</t>
  </si>
  <si>
    <t>2 kom pomožni rele 230VAC, komplet z podnožjem
           2× preklopni kontakt</t>
  </si>
  <si>
    <t>1 kom prenapetostni odvodniki tip DEHN,
          0,5kV/100kA, tripolni, s signalnimi kontakti
          aktiviranja</t>
  </si>
  <si>
    <t xml:space="preserve">1 kom komplet tokovnih sponk za tokovnike, 
          (1 kompleti) </t>
  </si>
  <si>
    <t>polje je opremljeno z dodatno montažno ploščo</t>
  </si>
  <si>
    <t>vrstne sponke tipa SAK, Pg uvodnice razne, plastični instalacijski kanali IPK 18, drobni, spojni in vezni material. Cu zbiralnice in podporni izolatorji glej skupne elemente za vse omare</t>
  </si>
  <si>
    <t>Polje 2 =BO1+K2, agregatsko polje</t>
  </si>
  <si>
    <t>(800×2000×800)</t>
  </si>
  <si>
    <t>1 kom močnostni odklopnik 2500A (2000-3200A),
           agregatski, tip Masterpact NW25H1, 3p,
           Ics=100% Icu, z naslednjo opremo
           mikroprocesorska zaščitna enota Micrologic 
           5.0E z meritvijo energije
           I/O modul za komunikacijo
           BCM komunikacijski modul
           pomožnimi signalizacija, 4x NO/NC
          ready to close kontakt
           alarmni kontakti
           izklopilno in   vklopno tuljavo, 230VAC
           elektromotorni pogon, 230VAC
           mehanska blokada posluževalnih tipk z
           možnostjo namestitve obešank
           priključki z zadnje strani, 2 kompleta 
           priključnih kontaktnih nastavkov, okrasno
           masko, za fiksno montažo
          kratkostična moč, 65kA</t>
  </si>
  <si>
    <t>3 kom tokovni transformator 2500A/5A, klasa 0,5</t>
  </si>
  <si>
    <t>3 kom tokovni transformator 5A/20mA, klasa 0,5</t>
  </si>
  <si>
    <t>2 kom tipke za montažo na vrata (1×rdeča 1×
          zelena), kontakti NONC, enopolno</t>
  </si>
  <si>
    <t>1kom izbirno krmilno stikalo 0-1-1+2-2, 10A tip
         TO-1-15113, Eaton, montaža na vrata</t>
  </si>
  <si>
    <t>polje je opremljeno z dodatno montažno ploščo komponente montirane na dodatni montažni plošči:</t>
  </si>
  <si>
    <t>3 kom varovalčni odklopnik tip Tytan 63A/3p</t>
  </si>
  <si>
    <t>2 kom instalacijski odklopilniki tipa F&amp;G1.p, razni,
          “C” karakteristika, 10kA</t>
  </si>
  <si>
    <t>1 kom cevna varovalka z indikacijo pregoretja, kom
          plet z varovalčnim vložkom</t>
  </si>
  <si>
    <t>1kom naprava za avtomatski preklop vira napajanja
         tip NZM-XATS-C96, Eaton</t>
  </si>
  <si>
    <t>2kom močnostni kontaktor 10A, 3.p, komplet z
         dodatnim slogom kontaktov 1×NONC ter
         medsebojno mehansko blokado, 230V</t>
  </si>
  <si>
    <t>2 kom pomožni kontaktor s kontakti 2×NO + 2×NC,
          230V</t>
  </si>
  <si>
    <t>2 kom pomožni kontaktor s kontakti 4×NO + 4×NC,
          230V</t>
  </si>
  <si>
    <t>1 kom pomožni kontaktor s kontakti 4×NO 
          230V</t>
  </si>
  <si>
    <t>4 kom rele 24 VDC, komplet s podnožjem,
            2× preklopni kontakt</t>
  </si>
  <si>
    <t>1 kom komplet tokovnih sponk za tokovnike, 
          3 polne</t>
  </si>
  <si>
    <t>18 kom stremena za pritrditev kablov, razna</t>
  </si>
  <si>
    <t>razni drobni, montažni in pritrdilni material, komplet</t>
  </si>
  <si>
    <t>Polje 3 =BO1+K3, odvodno polje</t>
  </si>
  <si>
    <t>(1200×2000×800)</t>
  </si>
  <si>
    <t>8 kom odvzemnik-adapter 160A, 90×212mm, 3.p
             odvod spodaj</t>
  </si>
  <si>
    <t>6 kom  odvzemnik-adapter 250A,105×240mm, 3.p
             odvod spodaj</t>
  </si>
  <si>
    <t>2 kom tripolni natični odklopnik Compact NSX100,
           63A, 50kA, 3p,  Ics=100% Icu, z vgrajeno 
            opremo:
            Mikroprocesorska zaščitna enoto Micrologic
            2.2
            obrabljenost kontaktov, števec št. preklopov, 
            prikaz nastavitev zaščite, alarmi, zgodovina
            1 kos - BSCM module
            1 kos pokrov priključnih sponk</t>
  </si>
  <si>
    <t>3 kom tripolni natični odklopnik Compact NSX100,
          80A, 50kA, 3p,  Ics=100% Icu, z vgrajeno 
            opremo:
            Mikroprocesorska zaščitna enoto Micrologic
            2.2
            obrabljenost kontaktov, števec št. preklopov, 
            prikaz nastavitev zaščite, alarmi, zgodovina
            1 kos - BSCM module
            1 kos pokrov priključnih sponk</t>
  </si>
  <si>
    <t xml:space="preserve"> 3 kom tripolni natični odklopnik Compact NSX100,
            80A, 70kA, 3p,  Ics=100% Icu, z vgrajeno 
            opremo:
            Mikroprocesorska zaščitna enoto Micrologic
            5.2E, z meritvijo energije
            signalizacija vklop, napaka, izklop povezano
            na komunikacijo
            1 kos - BSCM module
            1 kos pokrov priključnih sponk</t>
  </si>
  <si>
    <t>2 kom tripolni natični odklopnik Compact NSX250,
          200A, 50kA, 3p,  Ics=100% Icu, z vgrajeno 
            opremo:
            Mikroprocesorska zaščitna enoto Micrologic
            2.2
            obrabljenost kontaktov, števec št. preklopov, 
            prikaz nastavitev zaščite, alarmi, zgodovina
            1 kos - BSCM module
            1 kos pokrov priključnih sponk</t>
  </si>
  <si>
    <t>1 kom tripolni natični odklopnik Compact NSX250,
            200A, 70kA, 3p,  Ics=100% Icu, z vgrajeno 
            opremo:
            Mikroprocesorska zaščitna enoto Micrologic
            5.2E, z meritvijo energije
            signalizacija vklop, napaka, izklop povezano
            na komunikacijo
            1 kos - BSCM module
            1 kos pokrov priključnih sponk</t>
  </si>
  <si>
    <t>2 kom tripolni natični odklopnik Compact NSX250,
          250A, 50kA, 3p,  Ics=100% Icu, z vgrajeno 
            opremo:
            Mikroprocesorska zaščitna enoto Micrologic
            2.2
            obrabljenost kontaktov, števec št. preklopov, 
            prikaz nastavitev zaščite, alarmi, zgodovina
            1 kos - BSCM module
            1 kos pokrov priključnih sponk</t>
  </si>
  <si>
    <t>16 kom ModBus IFM komunikacijski modul, Schneider</t>
  </si>
  <si>
    <t>2 kom ethernet komunikacijski modul IFE, Schneider</t>
  </si>
  <si>
    <t>16 kom povezovalni horizontalni konektorji za IFE in
            IFM module</t>
  </si>
  <si>
    <t>18 kom povezovalni kabli ULP, doolžine 3m, Schneider</t>
  </si>
  <si>
    <t>4 kom Modbus zaključni upori terminatorji</t>
  </si>
  <si>
    <t>2 kom cevna varovalka z indikacijo pregoretja, kom
          plet z varovalčnim vložkom</t>
  </si>
  <si>
    <t xml:space="preserve">3 kom SV varovalčni ločilnik 3.p, 630A, montaža na
        Cu zbiralke 60mm, </t>
  </si>
  <si>
    <t>16 kom stremena za pritrditev kablov, razna</t>
  </si>
  <si>
    <t>Polje 4 =BO1+K4, odvodno polje</t>
  </si>
  <si>
    <t>(1200×2200×600)</t>
  </si>
  <si>
    <t>16 kom odvzemnik-adapter 160A, 90×212mm, 3.p
             odvod spodaj</t>
  </si>
  <si>
    <t>2 kom  odvzemnik-adapter 250A,105×240mm, 3.p
             odvod spodaj</t>
  </si>
  <si>
    <t>3 kom odvzemnik-adapter 400A, 105×240mm, 3.p
             odvod spodaj</t>
  </si>
  <si>
    <t>2 kom odvzemnik-adapter 630A, 105×240mm, 3.p
             odvod spodaj</t>
  </si>
  <si>
    <t>1 kom tripolni natični odklopnik Compact NSX100,
            80A, 50kA, 3p,  Ics=100% Icu, z vgrajeno 
            opremo:
            Mikroprocesorska zaščitna enoto Micrologic
            2.2
            obrabljenost kontaktov, števec št. preklopov, 
            prikaz nastavitev zaščite, alarmi, zgodovina
            1 kos - BSCM module
            1 kos pokrov priključnih sponk</t>
  </si>
  <si>
    <t>2 kom tripolni natični odklopnik Compact NSX100,
            100A, 50kA, 3p,  Ics=100% Icu, z vgrajeno 
            opremo:
            Mikroprocesorska zaščitna enoto Micrologic
            2.2
            obrabljenost kontaktov, števec št. preklopov, 
            prikaz nastavitev zaščite, alarmi, zgodovina
            1 kos - BSCM module
            1 kos pokrov priključnih sponk</t>
  </si>
  <si>
    <t>6 kom tripolni natični odklopnik Compact NSX160,
            125A, 50kA, 3p,  Ics=100% Icu, z vgrajeno 
            opremo:
            Mikroprocesorska zaščitna enoto Micrologic
            2.2
            obrabljenost kontaktov, števec št. preklopov, 
            prikaz nastavitev zaščite, alarmi, zgodovina
            1 kos - BSCM module
            1 kos pokrov priključnih sponk</t>
  </si>
  <si>
    <t xml:space="preserve"> 3 kom tripolni odklopnik Compact NSX160,
            125A, 70kA, 3p,  Ics=100% Icu, montaža na
            adapter, z vgrajeno opremo:
            Mikroprocesorska zaščitna enoto Micrologic
            5.2E, z meritvijo energije
            signalizacija vklop, napaka, izklop povezano
            na komunikacijo
            1 kos - BSCM module
            1 kos pokrov priključnih sponk</t>
  </si>
  <si>
    <t>3 kom tripolni natični odklopnik Compact NSX160,
            160A, 50kA, 3p,  Ics=100% Icu, z vgrajeno 
            opremo:
            Mikroprocesorska zaščitna enoto Micrologic
            2.2
            obrabljenost kontaktov, števec št. preklopov, 
            prikaz nastavitev zaščite, alarmi, zgodovina
            1 kos - BSCM module
            1 kos pokrov priključnih sponk</t>
  </si>
  <si>
    <t>1 kom tripolni odklopnik Compact NSX160,
            160A, 70kA, 3p,  Ics=100% Icu, montaža na
            adapter, z vgrajeno opremo:
            Mikroprocesorska zaščitna enoto Micrologic
            5.2E, z meritvijo energije
            signalizacija vklop, napaka, izklop povezano
            na komunikacijo
            1 kos - BSCM module
            1 kos pokrov priključnih sponk</t>
  </si>
  <si>
    <t>1 kom tripolni natični odklopnik Compact NSX250,
            250A, 50kA, 3p,  Ics=100% Icu, z vgrajeno 
            opremo:
            Mikroprocesorska zaščitna enoto Micrologic
            2.2
            obrabljenost kontaktov, števec št. preklopov, 
            prikaz nastavitev zaščite, alarmi, zgodovina
            1 kos - BSCM module
            1 kos pokrov priključnih sponk</t>
  </si>
  <si>
    <t>1 kom tripolni odklopnik Compact NSX250,
            250A, 70kA, 3p,  Ics=100% Icu, montaža na
            adapter, z vgrajeno opremo:
            Mikroprocesorska zaščitna enoto Micrologic
            5.2E, z meritvijo energije
            signalizacija vklop, napaka, izklop povezano
            na komunikacijo
            1 kos - BSCM module
            1 kos pokrov priključnih sponk</t>
  </si>
  <si>
    <t>2 kom tripolni natični odklopnik Compact NSX400,
            400A, 50kA, 3p,  Ics=100% Icu, z vgrajeno 
            opremo:
            Mikroprocesorska zaščitna enoto Micrologic
            2.2
            obrabljenost kontaktov, števec št. preklopov, 
            prikaz nastavitev zaščite, alarmi, zgodovina
            1 kos - BSCM module
            1 kos pokrov priključnih sponk</t>
  </si>
  <si>
    <t>1 kom tripolni odklopnik Compact NSX400,
           400A, 70kA, 3p,  Ics=100% Icu, montaža na
            adapter, z vgrajeno opremo:
            Mikroprocesorska zaščitna enoto Micrologic
            5.2E, z meritvijo energije
            signalizacija vklop, napaka, izklop povezano
            na komunikacijo
            1 kos - BSCM module
            1 kos pokrov priključnih sponk</t>
  </si>
  <si>
    <t>2 kom tripolni odklopnik Compact NSX630,
           630A, 70kA, 3p,  Ics=100% Icu, montaža na
            adapter, z vgrajeno opremo:
            Mikroprocesorska zaščitna enoto Micrologic
            5.2E, z meritvijo energije
            signalizacija vklop, napaka, izklop povezano
            na komunikacijo
            1 kos - BSCM module
            1 kos pokrov priključnih sponk</t>
  </si>
  <si>
    <t>24 kom ModBus IFM komunikacijski modul, Schneider</t>
  </si>
  <si>
    <t>24 kom povezovalni horizontalni konektorji za IFE in
            IFM module</t>
  </si>
  <si>
    <t>24 kom povezovalni kabli ULP, dolžine 3m, Schneider</t>
  </si>
  <si>
    <t>Polje 5 =BO1+K5, spojno polje + nadzorno polje</t>
  </si>
  <si>
    <t>1 kom močnostno stikalo 2500A (2000-3200A),
           tip Masterpact NW25HA, 3p,
           mikroprocesorska elektronska zaščitna enota 
           Micrologics 2.2
           pomožnimi signalizacija, 4x NO/NC
           izklopilno in   vklopno tuljavo, 230VAC
           elektromotorni pogon, 230VAC
           mehanska blokada posluževalnih tipk z
           možnostjo namestitve obešank
           priključki z zadnje strani, 2 kompleta 
           priključnih kontaktnih nastavkov, okrasno
           masko, za fiksno montažo
           BSCM modul
          kratkostična moč, 85kA</t>
  </si>
  <si>
    <t>1 kom krmilno stikalo 1-0-2, 10A, dvopolno, montaža
          na vrata</t>
  </si>
  <si>
    <t>1 kom stikalo 1-0-2, 20A, dvopolno, montaža
          na vrata</t>
  </si>
  <si>
    <t>1 kom stikalo 1-0, 20A, enopolno, montaža
          na vrata</t>
  </si>
  <si>
    <t>9 kom instalacijski odklopilniki tipa F&amp;G1.p, razni,
          “C” karakteristika, 10kA</t>
  </si>
  <si>
    <t>1 kom instalacijski odklopilniki tipa F&amp;G1.p, razni,
           signalizacija stanja, “C” karakteristika, 10kA</t>
  </si>
  <si>
    <t>3 kom instalacijski odklopilnik  tipa F&amp;G, 2.p, 6A, 
            DC</t>
  </si>
  <si>
    <t>3 kom cevna varovalka z indikacijo pregoretja, kom
          plet z varovalčnim vložkom</t>
  </si>
  <si>
    <t>13 kom pomožni rele, 24VDC, komplet s podnožjem
            2× preklopni kontakt</t>
  </si>
  <si>
    <t>1 kom naprava za neprekinjeno napajanje moči
             1700 VA, 230/230V, 20 min avtonomija
              avtomatski restart po izpadu mrežne U
              opremljena s signalno kartico za sign
              alizacijo stanja delovanje - napaka
              profesionalne izvedbe</t>
  </si>
  <si>
    <t>1 kom vgradnja PLC opreme iz postavke 26</t>
  </si>
  <si>
    <t>3 kom switch napajalnik 240VAC/24VDC 5A,</t>
  </si>
  <si>
    <t>80 kom vrstne sponke 2,5mm</t>
  </si>
  <si>
    <t>povezovalni kabli med moduli, drobni, spojni in montažni material</t>
  </si>
  <si>
    <t>Polje 6 =BO1+K6, odvodno polje</t>
  </si>
  <si>
    <t>14 kom odvzemnik-adapter 160A, 90×212mm, 3.p
             odvod spodaj</t>
  </si>
  <si>
    <t>5 kom odvzemnik-adapter 250A, 105×240mm, 3.p
             odvod spodaj</t>
  </si>
  <si>
    <t xml:space="preserve"> 2 kom tripolni  odklopnik Compact NSX100,
            80A, 70kA, 3p,  Ics=100% Icu, montiran na
            adapter, z vgrajeno  opremo:
            Mikroprocesorska zaščitna enoto Micrologic
            5.2E, z meritvijo energije
            signalizacija vklop, napaka, izklop povezano
            na komunikacijo
            1 kos - BSCM module
            1 kos pokrov priključnih sponk</t>
  </si>
  <si>
    <t>4 kom tripolni natični odklopnik Compact NSX100,
            100A, 50kA, 3p,  Ics=100% Icu, z vgrajeno 
            opremo:
            Mikroprocesorska zaščitna enoto Micrologic
            2.2
            obrabljenost kontaktov, števec št. preklopov, 
            prikaz nastavitev zaščite, alarmi, zgodovina
            1 kos - BSCM module
            1 kos pokrov priključnih sponk</t>
  </si>
  <si>
    <t>1 kom tripolni  odklopnik Compact NSX160,
            125A, 70kA, 3p,  Ics=100% Icu, montiran na
            adapter, z vgrajeno  opremo:
            Mikroprocesorska zaščitna enoto Micrologic
            5.2E, z meritvijo energije
            signalizacija vklop, napaka, izklop povezano
            na komunikacijo
            1 kos - BSCM module
            1 kos pokrov priključnih sponk</t>
  </si>
  <si>
    <t>4 kom tripolni natični odklopnik Compact NSX160,
            125A, 50kA, 3p,  Ics=100% Icu, z vgrajeno 
            opremo:
            Mikroprocesorska zaščitna enoto Micrologic
            2.2
            obrabljenost kontaktov, števec št. preklopov, 
            prikaz nastavitev zaščite, alarmi, zgodovina
            1 kos - BSCM module
            1 kos pokrov priključnih sponk</t>
  </si>
  <si>
    <t>1 kom tripolni  odklopnik Compact NSX160,
            160A, 70kA, 3p,  Ics=100% Icu, montiran na
            adapter, z vgrajeno  opremo:
            Mikroprocesorska zaščitna enoto Micrologic
            5.2E, z meritvijo energije
            signalizacija vklop, napaka, izklop povezano
            na komunikacijo
            1 kos - BSCM module
            1 kos pokrov priključnih sponk</t>
  </si>
  <si>
    <t>2 kom tripolni natični odklopnik Compact NSX160,
            160A, 50kA, 3p,  Ics=100% Icu, z vgrajeno 
            opremo:
            Mikroprocesorska zaščitna enoto Micrologic
            2.2
            obrabljenost kontaktov, števec št. preklopov, 
            prikaz nastavitev zaščite, alarmi, zgodovina
            1 kos - BSCM module
            1 kos pokrov priključnih sponk</t>
  </si>
  <si>
    <t>3 kom tripolni natični odklopnik Compact NSX250,
            200A, 50kA, 3p,  Ics=100% Icu, z vgrajeno 
            opremo:
            Mikroprocesorska zaščitna enoto Micrologic
            2.2
            obrabljenost kontaktov, števec št. preklopov, 
            prikaz nastavitev zaščite, alarmi, zgodovina
            1 kos - BSCM module
            1 kos pokrov priključnih sponk</t>
  </si>
  <si>
    <t>2 kom tripolni natični odklopnik Compact NSX250,
            250A, 50kA, 3p,  Ics=100% Icu, z vgrajeno 
            opremo:
            Mikroprocesorska zaščitna enoto Micrologic
            2.2
            obrabljenost kontaktov, števec št. preklopov, 
            prikaz nastavitev zaščite, alarmi, zgodovina
            1 kos - BSCM module
            1 kos pokrov priključnih sponk</t>
  </si>
  <si>
    <t>3 kom tripolni natični odklopnik Compact NSX400,
           400A, 50kA, 3p,  Ics=100% Icu, z vgrajeno 
            opremo:
            Mikroprocesorska zaščitna enoto Micrologic
            2.2
            obrabljenost kontaktov, števec št. preklopov, 
            prikaz nastavitev zaščite, alarmi, zgodovina
            1 kos - BSCM module
            1 kos pokrov priključnih sponk</t>
  </si>
  <si>
    <t>22 kom ModBus IFM komunikacijski modul, Schneider</t>
  </si>
  <si>
    <t>22 kom povezovalni horizontalni konektorji za IFE in
            IFM module</t>
  </si>
  <si>
    <t>22 kom povezovalni kabli ULP, dolžine 3m, Schneider</t>
  </si>
  <si>
    <t>Polje 7 =BO1+K7, odvodno polje</t>
  </si>
  <si>
    <t>4 kom odvzemnik-adapter 160A, 90×212mm, 3.p
             odvod spodaj</t>
  </si>
  <si>
    <t>3 kom  odvzemnik-adapter 250A,105×240mm, 3.p
             odvod spodaj</t>
  </si>
  <si>
    <t xml:space="preserve"> 2 kom tripolni  odklopnik Compact NSX100,
            63A, 70kA, 3p,  Ics=100% Icu, montiran na
            adapter, z vgrajeno  opremo:
            Mikroprocesorska zaščitna enoto Micrologic
            5.2E, z meritvijo energije
            signalizacija vklop, napaka, izklop povezano
            na komunikacijo
            1 kos - BSCM module
            1 kos pokrov priključnih sponk</t>
  </si>
  <si>
    <t>1 kom tripolni natični odklopnik Compact NSX100,
            100A, 50kA, 3p,  Ics=100% Icu, z vgrajeno 
            opremo:
            Mikroprocesorska zaščitna enoto Micrologic
            2.2E
            obrabljenost kontaktov, števec št. preklopov, 
            prikaz nastavitev zaščite, alarmi, zgodovina
            1 kos - BSCM module
            1 kos pokrov priključnih sponk</t>
  </si>
  <si>
    <t xml:space="preserve"> 1 kom tripolni  odklopnik Compact NSX100,
            100A, 70kA, 3p,  Ics=100% Icu, montiran na
            adapter, z vgrajeno  opremo:
            Mikroprocesorska zaščitna enoto Micrologic
            5.2E, z meritvijo energije
            signalizacija vklop, napaka, izklop povezano
            na komunikacijo
            1 kos - BSCM module
            1 kos pokrov priključnih sponk</t>
  </si>
  <si>
    <t>3 kom tripolni  odklopnik Compact NSX250,
            250A, 70kA, 3p,  Ics=100% Icu, montiran na
            adapter, z vgrajeno  opremo:
            Mikroprocesorska zaščitna enoto Micrologic
            5.2E, z meritvijo energije
            signalizacija vklop, napaka, izklop povezano
            na komunikacijo
            1 kos - BSCM module
            1 kos pokrov priključnih sponk</t>
  </si>
  <si>
    <t>8 kom ModBus IFM komunikacijski modul, Schneider</t>
  </si>
  <si>
    <t>1 kom ethernet komunikacijski modul IFE, Schneider</t>
  </si>
  <si>
    <t>8 kom povezovalni horizontalni konektorji za IFE in
            IFM module</t>
  </si>
  <si>
    <t>9 kom povezovalni kabli ULP, dolžine 3m, Schneider</t>
  </si>
  <si>
    <t xml:space="preserve">1 kom SV varovalčni ločilnik 3.p, 630A, montaža na
        Cu zbiralke 60mm, </t>
  </si>
  <si>
    <t>Polje 8 =BO1+K8, uvodno polje</t>
  </si>
  <si>
    <t>1 kom prenapetostni odvodniki tip DEHN,
          0,5kV/100kA, tripolni, s signalizacijo stanja
          aktiviranja</t>
  </si>
  <si>
    <t>1 kom komplet tokovnih sponk za tokovnike, 
         4 polne</t>
  </si>
  <si>
    <t>Dela, ki veljajo za vsa polja: 
- parametriranje in nastavitev vseh naprav (odklopniki
  analizatorji omrežja, XATS itd)
- testiranje vseh krmilnih povezav 
- testiranje in vzpostavljanje predvidenih funkcij</t>
  </si>
  <si>
    <t>močnostni odklopniki:</t>
  </si>
  <si>
    <t xml:space="preserve">   </t>
  </si>
  <si>
    <t>zbiralnični sistemi:</t>
  </si>
  <si>
    <t>razdelilne omare - ohišja:</t>
  </si>
  <si>
    <t>12.</t>
  </si>
  <si>
    <t>Razdelilnik =B2.1+K3 (centralni UPS) - obstoječi, preselitev in dopolnitev</t>
  </si>
  <si>
    <t>V obstoječi transformatorski postaji se izvede odklop vseh porabnikov (6 tokokrogov) vezanih na razdelilnik centralnega UPS-a =B2.1+K3 in se nato omaro preseli na novo lokacijo v novi transformatorski postaji</t>
  </si>
  <si>
    <t>Skupaj z omaro se preseli in uporabi obstoječe kabelske povezave med UPS napravo in NN ogrodjem transformatorske postaje.</t>
  </si>
  <si>
    <r>
      <t xml:space="preserve">V obstoječem polju </t>
    </r>
    <r>
      <rPr>
        <b/>
        <sz val="10"/>
        <rFont val="Arial"/>
        <family val="2"/>
      </rPr>
      <t>B2.1+K2</t>
    </r>
    <r>
      <rPr>
        <sz val="10"/>
        <rFont val="Arial"/>
        <family val="2"/>
      </rPr>
      <t xml:space="preserve"> se ne izvede nobenih sprememb</t>
    </r>
  </si>
  <si>
    <t>K obstoječem delu omare se prigradi novo razvodno polje in sicer:</t>
  </si>
  <si>
    <r>
      <t xml:space="preserve">izdelan kot tipska tovarniška omara iz pločevine za prostostoječo postavitev, končno obarvana, zaščitna stopnja je IP 56, opremljena z vrati s tipsko ključavnico objekta. Vgrajeno mora biti kakovostno okovje in trotočkovno zapiranje. Stikalni blok je sestavljen iz naslednjih omar:
    1 kom omar </t>
    </r>
    <r>
      <rPr>
        <sz val="10"/>
        <rFont val="Arial CE"/>
        <family val="2"/>
      </rPr>
      <t>dimenzij  800×2000×500mm</t>
    </r>
    <r>
      <rPr>
        <sz val="10"/>
        <rFont val="Arial CE"/>
        <family val="2"/>
      </rPr>
      <t>, enokrilna
                vrata</t>
    </r>
    <r>
      <rPr>
        <sz val="10"/>
        <rFont val="Arial CE"/>
        <family val="2"/>
      </rPr>
      <t xml:space="preserve">
V omaro je vgrajena naslednja oprema:</t>
    </r>
  </si>
  <si>
    <t>polje =B2.1+K4</t>
  </si>
  <si>
    <t>1 kom tripolni natični odklopnik Compact NSX100,
            100A, 50kA, 3p,  Ics=100% Icu, z vgrajeno 
            opremo:
            Mikroprocesorska zaščitna enoto Micrologic
            5.2E, z meritvijo energije
            Digitalni prikazovalnik električnih veličin, prikaz 
            U, I, P, Frek, Cos fi, E, THD, obrabljenost
            kontaktov, števec št. preklopov, prikaz
            nastavitev zaščite, alarmi, zgodovina
            1 kos - BSCM module
            1 kos pokrov priključnih sponk</t>
  </si>
  <si>
    <t>1 kom tripolni natični odklopnik Compact NSX160,
            125A, 50kA, 3p,  Ics=100% Icu, z vgrajeno 
            opremo:
            Mikroprocesorska zaščitna enoto Micrologic
            2.2E
            obrabljenost kontaktov, števec št. preklopov, 
            prikaz nastavitev zaščite, alarmi, zgodovina
            1 kos - BSCM module
            1 kos pokrov priključnih sponk</t>
  </si>
  <si>
    <t>2 kom tripolni natični odklopnik Compact NSX160,
            125A, 50kA, 3p,  Ics=100% Icu, z vgrajeno 
            opremo:
            Mikroprocesorska zaščitna enoto Micrologic
            2.2
            Digitalni prikazovalnik električnih veličin, prikaz 
            U, I, P, Frek, Cos fi, E, THD, obrabljenost
            kontaktov, števec št. preklopov, prikaz
            nastavitev zaščite, alarmi, zgodovina
            1 kos - BSCM module
            1 kos pokrov priključnih sponk</t>
  </si>
  <si>
    <t>2 kom tripolni natični odklopnik Compact NSX160,
            160A, 50kA, 3p,  Ics=100% Icu, z vgrajeno 
            opremo:
            Mikroprocesorska zaščitna enoto Micrologic
            2.2E
            obrabljenost kontaktov, števec št. preklopov, 
            prikaz nastavitev zaščite, alarmi, zgodovina
            1 kos - BSCM module
            1 kos pokrov priključnih sponk</t>
  </si>
  <si>
    <t>2 kom tripolni natični odklopnik Compact NSX160,
            160A, 50kA, 3p,  Ics=100% Icu, z vgrajeno 
            opremo:
            Mikroprocesorska zaščitna enoto Micrologic
           2.2
            Digitalni prikazovalnik električnih veličin, prikaz 
            U, I, P, Frek, Cos fi, E, THD, obrabljenost
            kontaktov, števec št. preklopov, prikaz
            nastavitev zaščite, alarmi, zgodovina
            1 kos - BSCM module
            1 kos pokrov priključnih sponk</t>
  </si>
  <si>
    <t>1 kom tripolni natični odklopnik Compact NSX200,
            200A, 50kA, 3p,  Ics=100% Icu, z vgrajeno 
            opremo:
            Mikroprocesorska zaščitna enoto Micrologic
            2.2E
            obrabljenost kontaktov, števec št. preklopov, 
            prikaz nastavitev zaščite, alarmi, zgodovina
            1 kos - BSCM module
            1 kos pokrov priključnih sponk</t>
  </si>
  <si>
    <t>1 kom tripolni natični odklopnik Compact NSX250,
            200A, 50kA, 3p,  Ics=100% Icu, z vgrajeno 
            opremo:
            Mikroprocesorska zaščitna enoto Micrologic
            5.2E, z meritvijo energije
            Digitalni prikazovalnik električnih veličin, prikaz 
            U, I, P, Frek, Cos fi, E, THD, obrabljenost
            kontaktov, števec št. preklopov, prikaz
            nastavitev zaščite, alarmi, zgodovina
            1 kos - BSCM module
            1 kos pokrov priključnih sponk</t>
  </si>
  <si>
    <t>1 kom tripolni natični odklopnik Compact NSX250,
            250A, 50kA, 3p,  Ics=100% Icu, z vgrajeno 
            opremo:
            Mikroprocesorska zaščitna enoto Micrologic
            2.2E
            obrabljenost kontaktov, števec št. preklopov, 
            prikaz nastavitev zaščite, alarmi, zgodovina
            1 kos - BSCM module
            1 kos pokrov priključnih sponk</t>
  </si>
  <si>
    <t>12 kom ModBus IFM komunikacijski modul, Schneider</t>
  </si>
  <si>
    <t>12 kom povezovalni horizontalni konektorji za IFE in
            IFM module</t>
  </si>
  <si>
    <t>12 kom povezovalni kabli ULP, doolžine 3m, Schneider</t>
  </si>
  <si>
    <t>1 kom switch napajalnik 230VAC/24VDC, 1,2 A</t>
  </si>
  <si>
    <t>1 kom instalacijski odklopnik 2A, 1.p, C karakteristika
          10 kA</t>
  </si>
  <si>
    <r>
      <t xml:space="preserve">9kom montažna priklopna plošča 
         - adapterja za naprave do 160 A,
          na sistemski zbiralnični sistem 800A, </t>
    </r>
    <r>
      <rPr>
        <sz val="10"/>
        <rFont val="Arial CE"/>
        <family val="2"/>
      </rPr>
      <t>modula
          60mm (priključki spodaj) Rittal</t>
    </r>
  </si>
  <si>
    <r>
      <t xml:space="preserve">3kom montažna priklopna plošča 
         - adapterja za naprave do 250 A,
          na sistemski zbiralnični sistem 800A, </t>
    </r>
    <r>
      <rPr>
        <sz val="10"/>
        <rFont val="Arial CE"/>
        <family val="2"/>
      </rPr>
      <t>modula
          60mm (priključki spodaj) Rittal</t>
    </r>
  </si>
  <si>
    <t xml:space="preserve">3 kom priključni adapterjev za priklop na zbiralke
            do 800 A, na sistemskizbiral.sistem </t>
  </si>
  <si>
    <t xml:space="preserve">9 kom nosilci sistemskih zbiralk 800A </t>
  </si>
  <si>
    <t>3 kom izolirna korita sistemskih zbiralke dolžine 700 mm</t>
  </si>
  <si>
    <t>6 kom končnik izolirnega korita</t>
  </si>
  <si>
    <t>6 kom izolirni zaključek zbiralk</t>
  </si>
  <si>
    <t xml:space="preserve">9 kom sistemske zbiralke 800A, l=695mm, </t>
  </si>
  <si>
    <t>3 kom dvopolni nosilec zbiralk (PE + N)</t>
  </si>
  <si>
    <t>dobava in vgradnja Cu zbiralk 30×10mm, l=3m</t>
  </si>
  <si>
    <r>
      <t>3 kom flexibilne zbiralke</t>
    </r>
    <r>
      <rPr>
        <sz val="10"/>
        <rFont val="Arial CE"/>
        <family val="2"/>
      </rPr>
      <t xml:space="preserve"> Flexibar</t>
    </r>
    <r>
      <rPr>
        <sz val="10"/>
        <rFont val="Arial CE"/>
        <family val="2"/>
      </rPr>
      <t>, 10×24×1mm, L=2m</t>
    </r>
  </si>
  <si>
    <t>1 kom komplet spojnih elementov za povezavo
         novih zbiralk na obstoječe</t>
  </si>
  <si>
    <t>drobni spojni in montažni material, stremena za pritrditev kablov, oznake elementov in naprav</t>
  </si>
  <si>
    <t>13.</t>
  </si>
  <si>
    <t>Centralna UPS naprava 300kVA - obstoječa - preselitev</t>
  </si>
  <si>
    <t>V obstoječi transformatorski postaji se izvede odklop centralne UPS naprave iz omrežja in razdelilnika ter aku baterijskih kabinetov in se nato omaro preseli na novo lokacijo v novi transformatorski postaji. Izvede se priključitev na omrežje in razdelilnik ter povezave kabinetov z aku baterijami</t>
  </si>
  <si>
    <t>Skupaj z omaro se preseli in uporabi obstoječe kabelske povezave med UPS napravo in UPS razdelilnikom ter kabineti z akumulatorskimi baterijami</t>
  </si>
  <si>
    <t>14.</t>
  </si>
  <si>
    <t>Centralna kompenzacijska naprava - obstoječa - preselitev</t>
  </si>
  <si>
    <t>V obstoječi transformatorski postaji se izvede odklop centralnekompenzacijske naprave iz omrežja  in se nato omaro preseli na novo lokacijo v novi transformatorski postaji. Izvede se priključitev na omrežje in razdelilnik. Po priklopu se izvede nastavitev novih obratovalnih parametrov</t>
  </si>
  <si>
    <t>Skupaj z omaro se preseli in uporabi obstoječe kabelske povezave med  napravo in NN ogrodjem TP</t>
  </si>
  <si>
    <t>15.</t>
  </si>
  <si>
    <t>Razdelilnik RLR - lastna raba</t>
  </si>
  <si>
    <t>izdelan kot nadometna tipska pločevinasta omara, dimenzij 400×600×300mm, zaprta z vrati, antikorozijsko zaščitena in obarvana. V omari je vgrajeno:</t>
  </si>
  <si>
    <t>1 kom stikalo 40A, 3.p</t>
  </si>
  <si>
    <t>9 kom instalacijski odklopilniki, 1.p, razni, 10kA,"C"</t>
  </si>
  <si>
    <t>3 kom instalacijski odklopilniki, 3.p,razni, 10kA, "C"</t>
  </si>
  <si>
    <t>drobni spojni in vezni material, vrstne sponke SAK, Pg uvodnice</t>
  </si>
  <si>
    <t>16.</t>
  </si>
  <si>
    <t>Dobava in izdelava NN kabelskih povezav med transformatorjem in NN blokom:</t>
  </si>
  <si>
    <t>kabelska povezava transformator-stikalni blok =BO1+K1 (K8), 3×(4x kabel XLPE 1x300mm2) + 1×(2x kabel XLPE 1x300mm2))  povezav  v dolžini 12 m</t>
  </si>
  <si>
    <t>36 kom kabelski končnik za kabel 1x300 mm2 (vključno kbv čevelj in priključitev na priključno mesto)komplet</t>
  </si>
  <si>
    <t>17.</t>
  </si>
  <si>
    <t xml:space="preserve">Dobava in izdelava NN kabelskih povezav med NN blokom in stalno kompenzacijsko napravo transformatorja vsebuje: </t>
  </si>
  <si>
    <t>8m * FG70R 3x35 + 26 mm², 1 kV</t>
  </si>
  <si>
    <t>2 kom kabelski končnik za kabel  FG70R 3x35 + 16 mm², 1 kV  (vklj.kbv čevlj in prikijučitev na priključno mesto) - kot naprimer tip Raychem</t>
  </si>
  <si>
    <t>18.</t>
  </si>
  <si>
    <t>Dobava in izdelava NN kabelskih povezav med tokovnimi in napetostnimi merilnimi transformatorji, ki se nahajajo v SN merilni celici GBC-A 630-24-12,5 in merilno garnituro vsebuje:</t>
  </si>
  <si>
    <t>12 m  NYCY 5x1,5 mm², 1 kV</t>
  </si>
  <si>
    <t>12 m NYCY 4x2,5 mm², 1 kV</t>
  </si>
  <si>
    <t>19.</t>
  </si>
  <si>
    <t>Dobava in izdelava krmilnih kabelskih povezav med transformatorskim NN odklopnikom in SN transformatorsko celico QM 630-24-12,5 vsebuje:</t>
  </si>
  <si>
    <t>15m  NYCY 4x1,5 mm², 1 kV</t>
  </si>
  <si>
    <t>20.</t>
  </si>
  <si>
    <t>Dobava in izdelava signalnih kabelskih povezav(priklop na PLC)  med transformatorskim NN ogrodjem, RUPS in mrežnim stikalom v prostoru arhiva</t>
  </si>
  <si>
    <t>IY(St)Y 24×0,8mm</t>
  </si>
  <si>
    <t>FTP 4×2×24AWG</t>
  </si>
  <si>
    <t>LIYCY 2×1mm (RS 485)</t>
  </si>
  <si>
    <t>21.</t>
  </si>
  <si>
    <t>Kabelske police tipa PK, komplet z vsem potrebnim montažnim, odcepnim, pritrdilnim (konzole) in drugim drobnim materialom in sicer:</t>
  </si>
  <si>
    <t>PK 50</t>
  </si>
  <si>
    <t>PK 400 - lestev</t>
  </si>
  <si>
    <t>22.</t>
  </si>
  <si>
    <t>Kabelski razvodi za potrebe skupne rabe s kabli tipa NYY-J položenimi na kabelske police in delno uvlečeni v PN cevi in sicer:</t>
  </si>
  <si>
    <r>
      <t>2 × 1,5 mm</t>
    </r>
    <r>
      <rPr>
        <vertAlign val="superscript"/>
        <sz val="10"/>
        <rFont val="Arial"/>
        <family val="2"/>
      </rPr>
      <t>2</t>
    </r>
  </si>
  <si>
    <r>
      <t>3 × 1,5 mm</t>
    </r>
    <r>
      <rPr>
        <vertAlign val="superscript"/>
        <sz val="10"/>
        <rFont val="Arial"/>
        <family val="2"/>
      </rPr>
      <t>2</t>
    </r>
  </si>
  <si>
    <r>
      <t>4 × 1,5 mm</t>
    </r>
    <r>
      <rPr>
        <vertAlign val="superscript"/>
        <sz val="10"/>
        <rFont val="Arial"/>
        <family val="2"/>
      </rPr>
      <t>2</t>
    </r>
  </si>
  <si>
    <r>
      <t>5 × 1,5 mm</t>
    </r>
    <r>
      <rPr>
        <vertAlign val="superscript"/>
        <sz val="10"/>
        <rFont val="Arial"/>
        <family val="2"/>
      </rPr>
      <t>2</t>
    </r>
  </si>
  <si>
    <r>
      <t>3 × 2,5 mm</t>
    </r>
    <r>
      <rPr>
        <vertAlign val="superscript"/>
        <sz val="10"/>
        <rFont val="Arial"/>
        <family val="2"/>
      </rPr>
      <t>2</t>
    </r>
  </si>
  <si>
    <t>5 ×  10 mm2</t>
  </si>
  <si>
    <t>23.</t>
  </si>
  <si>
    <t>Priklop obstoječih tokokrogov objekta na NN stikalne bloke nove TP, s predhodnim odklopom v NN ogrodju obstoječe TP, ter preverjanju pravilnega zaporedja faz. Po potrebi se izvede  podaljšanje kablov z izvedbo novih kabelskih spojk ter novih kabelskih glav (raychem tehnika)</t>
  </si>
  <si>
    <t>kabelske povezave, ki se samo odklopijo iz ogrodja obstoječe TP, izvlečejo iz TP, položijo na novo kabelsko traso in priklopijo v NN ogrodje nove TP</t>
  </si>
  <si>
    <t>kabelske povezave, ki se morajo izvesti s podaljšanjem kablov in sicer v dolžini 40m, z izdelavo ustrezne kabelske spojke in novih kabelskih glav in sicer:</t>
  </si>
  <si>
    <t>kabel PP00-y 5×10mm2</t>
  </si>
  <si>
    <t>kabel PP00-y 4×16mm2</t>
  </si>
  <si>
    <t>kabel PP00-y 4×25mm2</t>
  </si>
  <si>
    <t>kabel PP00-y 4×35mm2</t>
  </si>
  <si>
    <t>kabel PP00-y 4×50mm2</t>
  </si>
  <si>
    <t>kabel PP00-y 5×50mm2</t>
  </si>
  <si>
    <t>kabel PP00-y 4×70mm2</t>
  </si>
  <si>
    <t>kabel PP00-y 4×95mm2</t>
  </si>
  <si>
    <t>kabel PP00-y 4×150mm2</t>
  </si>
  <si>
    <t>24.</t>
  </si>
  <si>
    <t>Priklop nove - vzankanje TP na obstoječe SN omrežje 20 kV in sicer s pomočjo obstoječih SN kabelskih povezav. Dela obsegajo:
- odklop SN povezav iz obstoječe TP
- zaščita izvedenih kabelskih glav pred 
  poškodbami pri preusmerjanju
- izvlačenje oziroma preusmerjanje kablovodov
  v novo TP
- priklop kablovodov na SN vodne celice
- ta dela se izvede le na kablovodu proti TP Tabor2
- kablovod na prostozračno omrežje (direktno v
   zemlji se opusti, ker se izvede novo povezavo
   glej dodaten popis</t>
  </si>
  <si>
    <t>25.</t>
  </si>
  <si>
    <t>Zaščitne PN izolirne cevi položene direktno na omet s pomočjo distančnih objemk in sicer:</t>
  </si>
  <si>
    <t>PN 16</t>
  </si>
  <si>
    <t>26.</t>
  </si>
  <si>
    <t>Dobava in montaža svetilnih armatur, komplet z vsemi potrebnimi predspojnimi in vžignimi napravami, kompenzacijo, ustreznimi sijalkami in vsem pritrdilno montažnim materialom in sicer:</t>
  </si>
  <si>
    <t>fluo.svetilna armatura 1×36W, BB, IP 56, opremljena s poliestersko kapo, (1)</t>
  </si>
  <si>
    <t>fluo.svetilna armatura 2×58W, BB, IP 56, opremljena s poliestersko kapo, (2)</t>
  </si>
  <si>
    <t>reflektorska svetilka tipa HALODIUM TS 70R/230 – HQI-TS.001, 1×70W, HQI, IP56 OSRAM, (3)</t>
  </si>
  <si>
    <t>svetilka zunanja - zidna,  1×23W, PLC, IP56,  (4)</t>
  </si>
  <si>
    <t>27.</t>
  </si>
  <si>
    <t>Dobava in montaža nadometnih stikal 10 A, 220V, IP 54, modulne izvedbe in sicer:</t>
  </si>
  <si>
    <t>2 × navadno</t>
  </si>
  <si>
    <t>3 × navadno</t>
  </si>
  <si>
    <t>2 × navadno + 1×izmenično</t>
  </si>
  <si>
    <t>28.</t>
  </si>
  <si>
    <t>Dobava in montaža nadometnih vtičnic, 16A, z zaščitnim kontaktom, izdelanih v zaščitni stopnji IP 54, plastične, s pokrovom in sicer:</t>
  </si>
  <si>
    <t>16A/220V, III.p</t>
  </si>
  <si>
    <t>29.</t>
  </si>
  <si>
    <t>Ozemljitve,ekvipotencialne povezave, galvanske povezave in strelovodna naprava. Za te namene se dobavi in vgradi naslednji material:</t>
  </si>
  <si>
    <t>Fe-Zn valjanec 25×4 mm - položen v zemljo v že izkopane jarke</t>
  </si>
  <si>
    <t>Fe-Zn valjanec 20×3 mm</t>
  </si>
  <si>
    <t>Al trda žica premera 10mm - lovilni in odvodni vodi</t>
  </si>
  <si>
    <t>čepne podpore za valjanec</t>
  </si>
  <si>
    <t>križne sponke</t>
  </si>
  <si>
    <t>vodnik tipa P/F-y 1×16 mm2</t>
  </si>
  <si>
    <t>vodnik tipa P/F-y 1 × 6 mm2</t>
  </si>
  <si>
    <t>križne sponke valjanec-valjanec</t>
  </si>
  <si>
    <t>križne sponke žica-žicac</t>
  </si>
  <si>
    <t>izdelava merilnega spoja</t>
  </si>
  <si>
    <t>razni spoji za galvanske povezave gradbenih elementov (vrata, prezr.rešetke, itd) z vsem potrebnim materialom (kab.čevlji)</t>
  </si>
  <si>
    <t>30.</t>
  </si>
  <si>
    <t>Ostali material, ki se vgradi v TP: gumi tepih 5 mm, 7×1,2 m, (preizkus 24 kV)</t>
  </si>
  <si>
    <t>Ostali material, ki se vgradi v TP: gumi tepih 5 mm, 3×1 m, (preizkus 24 kV)</t>
  </si>
  <si>
    <t>gasilni aparat na prah 6kg, tip S-6, JUS 202.635</t>
  </si>
  <si>
    <t>leseni zastekljeni okvirji za enopolne sheme (VN in NN) cca 1000×300mm</t>
  </si>
  <si>
    <t>navodilo za prvo pomoč</t>
  </si>
  <si>
    <t>drog (varnostni trak), zapora za dostop do transformatorjev v celicah</t>
  </si>
  <si>
    <t>Al tablica montirana na vrata, ki označuje namen prostora</t>
  </si>
  <si>
    <t>Al tablica montirana na SN celico, ki označuje posamezno celico</t>
  </si>
  <si>
    <t>Al tablica montirana na NN omaro z oznako omare</t>
  </si>
  <si>
    <t>opozorilna oznaka za nevarnost pred električno napetost (montira se na vrata)</t>
  </si>
  <si>
    <t>plastificirane tablice kablovodov (ime, tip, razdalja)</t>
  </si>
  <si>
    <t>31.</t>
  </si>
  <si>
    <t>Dobava in montaža kondenzatorjev za kompenzacijo jalove energije transformatorja nazivne moči 60kVAr, 3×400V, 50Hz, zaprt v ohišju z zaščitenimi priključnimi sponkami in praznilnimi upori, komplet</t>
  </si>
  <si>
    <t>32.</t>
  </si>
  <si>
    <t>Nadzorno upravljalni sistem - PLC</t>
  </si>
  <si>
    <t>Dobava elementov krmilnika PLC in telemetrijske postaje, izbrana je oprema Siemens družine S7-1500, zaradi kompatibilnosti z obstoječo opremo investitorja in opremo CN), modulne izvedbe z možnostjo širitve sestavljen iz naslednjih komponent:</t>
  </si>
  <si>
    <t>1 kom montažno ohišje na katerem je vgrajena oprema:</t>
  </si>
  <si>
    <t>1 kom PLC - CPU enota tipa CPU 1513-1PN
           napajalna napetost =24VDC z vgrajenimi:
           LED signalizacijo stanja, disolay-em,
           smernimi menujskimi tipkami
           2 kom LAN (profibas) RJ priključki
           Enota se opremi še z dodatno spominsko
           kartico 12 MB</t>
  </si>
  <si>
    <t>2 kom digitalni vhodni modul DI 32×24VDC HF
           32 vhodov DI
           komplet z sprednjim konektorjem vijačnim
           40 pinskim, za modul 35 mm</t>
  </si>
  <si>
    <t>1 kom digitalni izhodni modul DQ 16×24VDC/0,5A HF
           16 izhodov DQ
           komplet z sprednjim konektorjem vijačnim
           40 pinskim, za modul 35 mm</t>
  </si>
  <si>
    <t>1 kom analogni vhodni modul AI 8×U/I/RTD/TC ST
           8 vhodov AI
           komplet z sprednjim konektorjem vijačnim
           40 pinskim, za modul 35 mm</t>
  </si>
  <si>
    <t>1 kom komunikacijski modul, CM PtP, RS422/485
         high festure, 1× vhod RS422/485</t>
  </si>
  <si>
    <t>bazni rack panel za montažo, drobni spojni in povezovalni material, razni konektorji</t>
  </si>
  <si>
    <t>1 kom touch OP panel 9", tip T9000 Comfort 
            Siemens, montiran na vratih polja 5</t>
  </si>
  <si>
    <t>1 kom  switch 8 portni Moxa</t>
  </si>
  <si>
    <t>1 kom aplikativni in sistemski softver za 
            PLC – 40 × digitalni vhodi,
            2× digitalni izhodi
            4×analogni vhodi         
            1× podatki na vodilu RS485,
             podatki na vodilu in/ali ethernet
             povezave za odklopnike (69 kom)
             v elektronski in pisni obliki
             OP panel: komunikacija z PLC
             izdelava ekranskih slik s prikazom
             podatkov, dostop do podatkov
             preko ethernet povezave</t>
  </si>
  <si>
    <t>1 kom priprava podatkov za prenos v obstoječi  
             nadzorni sistem SCADA,  WinCC 
             Professional  V13 SP1 
             Prenos podatkov, ekranske slike, obdelave
             podatkov (zgodovine, trendi, alarmi in 
             prenosi le-teh) in ostalih
             funkcij na SCADA sistem, investitor naroči
             posebej in ni predmet tega projekta</t>
  </si>
  <si>
    <t>33.</t>
  </si>
  <si>
    <t>Dobava in namestitev programskega paketa PME Schneier za nadzor in spremljanje delovanja odklopnikov in to na centralnem nadzornem sistemu kot na ethernet straneh. s spremljanjem naslednjih veličin:
izdelava grafičnih  enopolnih shem s prikazom vseh odklopnikov in prikaz U, I, P, Frek, Cos fi, E, THD, obrabljenost kontaktov, stanje vklop-izklop-napaka, števec št. preklopov, prikaz nastavitev zaščite, alarmi, zgodovina, Zgodovina in obdelava podatkov za potrebe spremljanja porabe energije (dnevno, obdobja itd)
skupaj  69 elementov NN TP in 12 elementov RUPS
protokoli za prenos zgornjih podatkov na krmilnik in nadzorni sistem
invstitor priskrbi ustrezen PC oziroma server 
Proizvajalec opreme: Schneider electric</t>
  </si>
  <si>
    <t>34.</t>
  </si>
  <si>
    <t xml:space="preserve">Razni zvari na armaturi temelja in temeljne plošče za izdelavo temeljnega ozemljila (galvanska povazava armature temeljne plošče - varjenje armature) 
</t>
  </si>
  <si>
    <t>35.</t>
  </si>
  <si>
    <t>Demontažna dela v obstoječi TP:</t>
  </si>
  <si>
    <t>- odklop obstoječih SN 20kV povezav - vzankanja
   TP v SN omrežje
- ugotovitev faznega zaporedja NN izvodov in odklop
  iz NN ogrodja
- odklop SN in NN povezav ter zaščit obstoječega
  transformatorja 1000kVA
- demontaža NN ogrodja TP in odvoz na deponijo 
  investitorja</t>
  </si>
  <si>
    <t>- demontaža obstoječega transformatorja, izvedba
   zaščit in shramba na zaščiteno deponijo</t>
  </si>
  <si>
    <t>36.</t>
  </si>
  <si>
    <t xml:space="preserve">Koordinacija z vzdrževalcem (odpiranje stikalnih blokov, izklop v TP, prikaz poteka kablovodov, opis dela v objektu, posebne zahteve. ...)     </t>
  </si>
  <si>
    <t>37.</t>
  </si>
  <si>
    <t>Sodelovanje z elektrodistribucijskim podjetjem - izklopi TP iz omrežja in ponovni vklopi, sodelovanje pri prestavitvi SN celičnega bloka in SN kablovodov ter meritev</t>
  </si>
  <si>
    <t>38.</t>
  </si>
  <si>
    <t>Izdelava vseh potrebnih meritev, preizkusov in pregledov tako na SN kot na NN opremi, z izdelavo pisnih protokolov</t>
  </si>
  <si>
    <t>39.</t>
  </si>
  <si>
    <t>Izdelava pregleda in meritev strelovodne naprave z izdelavo pisnih poročil</t>
  </si>
  <si>
    <t>40.</t>
  </si>
  <si>
    <t>Izdelava projektne dokumentacije PID</t>
  </si>
  <si>
    <t>41.</t>
  </si>
  <si>
    <t>Projektantski nadzor</t>
  </si>
  <si>
    <t>42.</t>
  </si>
  <si>
    <t>Demontaža obstoječih split klima naprav v obstoječi TP in ponovna montaža v prostorih nove TP (NN prostor in prostor UPS-a), komplet z vsem potrebnim materialom in delom</t>
  </si>
  <si>
    <t>43.</t>
  </si>
  <si>
    <t xml:space="preserve">Drobni in ostali material ter dela izven popisa s predhodno izdelano ponudbo in potrjeno s strani investitorja - ocenjeno </t>
  </si>
  <si>
    <t>SKUPAJ</t>
  </si>
  <si>
    <t>EUR</t>
  </si>
  <si>
    <t>6.4.2</t>
  </si>
  <si>
    <t>Novi disel disel agregati 2×730kVA s vključitvijo v novo transformatorsko postajo</t>
  </si>
  <si>
    <t>Diesel električni agregat, v zvočno izoliranem (super silent) kontejnerskem ohišju, za zunanjo montažo na že pripravljeno betonsko ploščo, z motorjem  in sinhronim generatorjem, komplet z amortizerji in na jeklenem podstavku in vgrajenim dnevnim rezervoarjem za avtonomijo delovanja najmanj 4 ure.. 
Kontejnersko ohišje mora biti opremljeno z neodvisnim napajanjem za lokalno razsvetljavo in servisne vtičnice s katerimi mora biti kontejner tudi opremljen.
Protikorozijska zaščita mora odgovarjati standardom, samo ohišje pa prašno obarvano.
Disel elektro agregat mora odgovarjati pogojem iz Tehnične smernice TSG-12640-001:2008 Zdravstveni objekti - bolnišnica in sicer zahtevam iz poglavja 5 podpoglavje 5.1 točka 3 Disel električni agregat.</t>
  </si>
  <si>
    <t>Disel električni agregat mora izpolnjevati zahteve družine standardov SIST ISO 8528 in pa posebne zahteve za bolnišnice po standardu SIST ISO 8528-12. Ponudnik mora ustreznost dokazati z ustreznimi atesti, ki jih pridobi od proizvajalca in sicer skladno s standardi ISO 9001 in ISO 14001 ter priložiti izjavo CE o skladnosti.
Ohišje v katerem je vgrajen disel električni agregat mora izpolnjevti protihrupne pogoje za občasno delovanje v naseljenem območju.
V dobavi naj bo komplet izvedbena dokumentacija, navodila za vzdrževanje in posluževanje, montaža ter zagon.</t>
  </si>
  <si>
    <r>
      <rPr>
        <b/>
        <sz val="10"/>
        <rFont val="Arial"/>
        <family val="2"/>
      </rPr>
      <t>Diesel električni agregat mora imeti naslednje splošne karakteristike</t>
    </r>
    <r>
      <rPr>
        <sz val="10"/>
        <rFont val="Arial"/>
        <family val="2"/>
      </rPr>
      <t xml:space="preserve">:
 - Nazivna moč                730 kVA
 - Cos *                                 0,8
 - Nazivna napetost           400/231V
 - Nazivna frekvenca             50 Hz
- opremljen s sinhronizacijsko enoto za sinhrono
   delovanje z paralelnim disel agregatom
 - Hlajenje vodno – zračno
</t>
    </r>
  </si>
  <si>
    <t xml:space="preserve"> - Vgrajen dnevni rezervoar za gorivo , z grelcem 
   goriva in lovilno posodo, indikatorji goriva 
   (min, max, zvezni) črpalko za prečrpavanje
   goriva iz glavnega rezervoarja avtomatsko
   vodeno iz PLC-ja agregata
- omaro avtomatike agregata, krmiljenje preko
  PLC enote z zunanjim displayem 10", povezljivost
  na CNS kompleksa preko vodila RS485
- Maksimalni čas od starta do prevzema 80%
  obremenitve max 15 sek ostalo pa v času
  nadaljnih 5s
- Atesti in ostala dokazila, da naprava odgovarja 
  tehničnim predpisom in standardom v RS Sloveniji</t>
  </si>
  <si>
    <r>
      <rPr>
        <b/>
        <sz val="10"/>
        <rFont val="Arial"/>
        <family val="2"/>
      </rPr>
      <t>Zahtevane karakteristike pogonskega dela agregata:</t>
    </r>
    <r>
      <rPr>
        <sz val="10"/>
        <rFont val="Arial"/>
        <family val="2"/>
      </rPr>
      <t xml:space="preserve">
-  disel motor: 
- Tip:  eden izmed priznanih proizvajalcev - Perkins, 
  Volvo, Cummins, Mitsubishi
- Dovoljena trajna preobremenitev za 1 urov 12 urni 
  periodi 10%
- Digitalna elektronska regulacija vrtljajev
- Maksimalno odstopanje frekvence pri konstantnem
  bremenu  0,02% 
- Mehki zagon motorja 
- Nazivni obrati 1500 min-1
- Nastavitveno območje obratov  *5%</t>
    </r>
  </si>
  <si>
    <t>- Prehodna sprememba obratov za nenadno 50% 
  spremembo aktivnega bremena, v plus ali minus    
  max 2 
- Čas ko se doseže nazivno število obratov po 
   nenadni 50% spremembi bremena max 1s-
   Zagonski čas motorja max 10 sek
- Stopnja hrupa v prostor (z upoštevanjem 
   protihrupnega ohišja)        max 65 dBA                 
- vgrajena črpalka za dovod goriva v dnevni 
  rezervoar - avtomatsko dopolnjevanje
- emisija izpušnih plinov in trdih delcev mora biti
  skladna z zahtevami standardov</t>
  </si>
  <si>
    <r>
      <rPr>
        <b/>
        <sz val="10"/>
        <rFont val="Arial"/>
        <family val="2"/>
      </rPr>
      <t>Zahtevane karakteristike električnega dela agregata – trifazni sinhroni generator:</t>
    </r>
    <r>
      <rPr>
        <sz val="10"/>
        <rFont val="Arial"/>
        <family val="2"/>
      </rPr>
      <t xml:space="preserve">
- Nazivna moč                        750   kVA 
- Cos fi                                      0,8
- Nazivna napetost              400/231   V
- Nazivna freekvenca                   50  Hz
- Odstopanje frekvence  max 1%
- Dovoljena preobremenitev za 1 uro v 12 urni
  periodi min 10%
- Vzdržnost toka negativne sekvence (I2)
  med nesimetrično obremenitvijo  min 20%
- Vzbujanje brez ščetk z avtomatskim
 elektronskim napetostnim regulatorjem ANR
- Nastavitvena napetost ANR v mejah +-10%</t>
    </r>
  </si>
  <si>
    <t xml:space="preserve">- Tranzientno odstopanje napetosti po nenadni 
  spremembi bremena za '80% nazivne vrednosti,
  v pozitivno ali negativno stran '+-10%
- Natančnost statične regulacije napetosti  +- 0,5%
- stopnja radijskih motenj EN 61000-6-2:2011 (B)
- TA za paralelno delovanje
- Izolacijski razred statorskih navitij     H
- Prirastek temperature ob trajni nazivni 
  obremenitvi kot za razred izolacije *F
- Tip hlajenja           IC01
- Stopnja zaščite     IP23
- Stopnja radijske interference N (VDE008-75)
- Termistor v statorskem navitju
- Število generatorskih priključkov    5
- Generator mora biti opremljen z vsemi 
  potrebnimi zaščitami (pretokovna,kratkostična,
  podnapetostna, prenapetostna, podfrekvenčna, 
  nadfrekvenčna, termistorska) In merilnimi
  instrumenti (ampermetri, voltmetrom z izbirnim
  stikalom, frekvencmetrom, meritev kWh)
</t>
  </si>
  <si>
    <r>
      <rPr>
        <b/>
        <sz val="10"/>
        <rFont val="Arial"/>
        <family val="2"/>
      </rPr>
      <t>Karakteristike preklopne omare avtomatike:</t>
    </r>
    <r>
      <rPr>
        <sz val="10"/>
        <rFont val="Arial"/>
        <family val="2"/>
      </rPr>
      <t xml:space="preserve">
močnostni del:
avtomatska motorizirana preklopna stikala za preklop mreža agregat ob izpadu omrežne napetosti in sinhronizaciji paralalnega delovanja
Vgrajena mora biti tudi vsa oprema za potrebe izbire delovanja, preizkušanja
krmilni del:</t>
    </r>
  </si>
  <si>
    <t>Disel električni agregat mora biti upravljan s pomočjo krmilnika z možnostjo beleženja kronologije izrednih dogodkov, možnost prenosa vseh analognih in digitalnih podatkov v nadzorni računalniški sistem objekta (RS 485, vmesni MODBUS RTU, ethernet)</t>
  </si>
  <si>
    <t>Vklop-izklop delovanja agregata se izvaja s signalom iz preklopne avtomatike agregatskega polja NN stikališča TP Valdoltra</t>
  </si>
  <si>
    <t>krmilna avtomatika mora omogočiti sinhronizacijske postopke za paralelno delovanje z drugim agregatom, v kolikor sinhronizacija ne uspe pa izločitev ali pa samostojni prevzem bremen</t>
  </si>
  <si>
    <t>krmilna avtomatika agregata mora imeti signalizacijo naslednjih stanj -  preko potencialno prostih kontaktov za prenos v preklopno avtomatiko mreža-agregat v NN stikališču TP Valdoltra:
delovanje, napaka, min.nivo goriva, dokončanje sinhronizacije s paralelnim disel agregatom</t>
  </si>
  <si>
    <t>na krmilniškem delu agregata mora biti prost analogni vhod za meritev nivoja goriva v glavnem rezervoarju</t>
  </si>
  <si>
    <t>Na signalnem tabloju izdelanem kot 10,4" barvni TFT zaslon (občutljiv na dotik) z integriranim WEB strežnikom se mora  prikazati naslednje signale in sheme:
električna shema sistema rezervnega napajanja,  vse električne meritve (U, I, P Q, cos fi), stanja agregata:  disel agregat pripravljen, okvara, generatorska napetost prisotna, način obratovanja agregata, združene zaščite motorja, stanje aku.baterije,nivo goriva dnevni rezervoar in glavni rezervoar, alarmna stanja, opozorilo o servisnem intervalu</t>
  </si>
  <si>
    <t>Te parametre se preko  RS485 MODBUS RTU povezave prenašajo tudi v CNS bolnišničnega kompleksa.  Komunikacija na relaciji agregat in nadzorni sistem CNC mora biti popolnoma kompatibilna z obstoječim sistemom nadzora.</t>
  </si>
  <si>
    <t>Agregat mora imeti dokumentacijo o izvedenem tovarniškem testiranju v skladu s protokolom proizvajalca in CE certifikat o skladnosti z evropskimi predpisi</t>
  </si>
  <si>
    <t>Dobavitelj mora predložiti pooblastilo proizvajalca, da je poučen za spuščanje v pogon, vzdrževanje in servisiranje ter oskrbo z rezervnimi deli</t>
  </si>
  <si>
    <t>Podatki o ponujenem disel agregatu:</t>
  </si>
  <si>
    <t>tip agregata in proizvajalec</t>
  </si>
  <si>
    <t>pogonski motor</t>
  </si>
  <si>
    <t>izpolnjuje naslednje standarde</t>
  </si>
  <si>
    <t>atesti, CE certifikat</t>
  </si>
  <si>
    <t>je ponudbi priložena tehnična dokumentacija (da/ne)</t>
  </si>
  <si>
    <t>Razdelilnik RSC- združitev DEA1 in DEA2  na skupen vod do NN ogrodje TP</t>
  </si>
  <si>
    <t>Izdelan kot prostostoječa omara za zunanjo montažo dimenzij 1500×1800×600 mm, za montažo na votel betonski temelj. iz nerjavne pločevine, izdelana v zaščitni stopnji IP56. Omara je zaprta z trokrilnimi vrati (na sprednji in zadnji strani) opremljenimi s tritočkovnim zapiralnim mehanizmom in ključavnico tipa objekt. K omari se mora izdelati tudi pritrdilni protiokvir za vgradnjo v temelj. V notranjosti omare je predvidena delna montažna plošča. 
V omari in na omari je vgrajena naslednja oprema:</t>
  </si>
  <si>
    <t>2 kom ločilno bremensko stikalo 1250A, 1-0, 3.p 
kot.npr PN 4, Eaton</t>
  </si>
  <si>
    <t>2 kom varovalčni odklopnik Tytan 63, 3.p, komplet z varovalčnimi vložki</t>
  </si>
  <si>
    <t>Zbiralnični sistem 2500A sestavljen iz:
3 kom nosilci zbiralk (2 paralelno), kot npr. Tip
SV 3055.000, Rittal
12 kom Cu zbiralke 80×10mm dolžine 1100mm
3 kom lamelirane Cu zbiralke 10×40×1,0mm (1200A)
dolžine 2000 mm
6 kom tipske sponke za priklop laminiranega
Cu zbiralk na osnovne zbiralke
18 kom tipskih sponk za priklop kablov (do 300mm2)
na osnovne zbiralke
6 kom klasičnih nosilcev za N in PE zbiralko</t>
  </si>
  <si>
    <t>5 kom vrstne sponke 16 mm2
10 kom vrsten sponke 10 mm2
40 kom vrstne sponke 2,5mm2</t>
  </si>
  <si>
    <t>drobni, spojni, pritrdilni in tesnilni material</t>
  </si>
  <si>
    <t>Dela za priklop agregatov DEA1 in DEA2 na RCD lociranim v neposrredni bližini nove lokacije agregatov:</t>
  </si>
  <si>
    <t>- kabel 1×240mm2, XLPE, uvlečen v novo
                 kabelsko kanalizacijo</t>
  </si>
  <si>
    <t>- 28 kom izdelava kabelskega končnika na kablu
                1×300mm2, komplet z vsem materialom
                 vključno kab.čevlji in priklopom na 
                 naprave</t>
  </si>
  <si>
    <t>kabel NYY-J 5×4mm2 (skupna raba)</t>
  </si>
  <si>
    <t>kabel NYY-J 10×1,5mm2 (signalizacija)</t>
  </si>
  <si>
    <t>kabel NYY-J 3×1,5mm2 (krmilje)</t>
  </si>
  <si>
    <t>kabelske police tipa PK, komplet z nosilnimi konzolami (stebrički), spojnimi in odcepnimi elementi, opremlljene s pokrovi in siceer:</t>
  </si>
  <si>
    <t>6.</t>
  </si>
  <si>
    <t>Povezava preklopnega polja agregata v RSC s polji v transformatorski postaji in sicer:</t>
  </si>
  <si>
    <t>- 560 m kabel 1×300mm2, XLPE, uvlečen v novo
                 kabelsko kanalizacijo</t>
  </si>
  <si>
    <t>- 40 m NYM J 5×16 mm2</t>
  </si>
  <si>
    <t>- 40 m signalni kabel  NYY-I 19x2,5mm</t>
  </si>
  <si>
    <t>- 50 m signalni kabel RS 485</t>
  </si>
  <si>
    <t xml:space="preserve">m </t>
  </si>
  <si>
    <t>Izdelava ozemljitev agregatov:</t>
  </si>
  <si>
    <t>- 80 m dobava in polaganje Fe-Zn valjanca
           25×4 mm v že izkopan rov</t>
  </si>
  <si>
    <t>- 4 kkom križne sponke za Fe-Zn valjanec</t>
  </si>
  <si>
    <t>- 4 kom priklop ozemljitve na dizel gregate</t>
  </si>
  <si>
    <t>Dobava in vgradnja rezervoarja goriva kapacitete 10m3 in sicer:</t>
  </si>
  <si>
    <t>1kom rezervoar goriva 10m3, dvoplaščni, za</t>
  </si>
  <si>
    <t xml:space="preserve">                 vgradnjo direktno v zemljo, opremljen z</t>
  </si>
  <si>
    <t xml:space="preserve">                 revizijsko odprtino, natakalno odprtino s</t>
  </si>
  <si>
    <t xml:space="preserve">                 pokrovom, sesalnim košem, nivojnimi </t>
  </si>
  <si>
    <t xml:space="preserve">                 stikali polno/spodnji nivo, odušno cevjo z </t>
  </si>
  <si>
    <t xml:space="preserve">                 zaščito pred mrčesom</t>
  </si>
  <si>
    <t>2 kom povezava na dnevni rezervoar goriva disel 
             agregata - oddaljenost cca 8m</t>
  </si>
  <si>
    <t>rezervoar se vgradi v že pripravljen izkop. Vsa gradbena dela so zajeta pri popisu le-teh</t>
  </si>
  <si>
    <t>Dobava in vgradnja analognega merilnika nivoja v glavni rezervoar goriva (disel). Merilnik mora odgovarjati vgradnji v Ex prostore oziroma mora biti ustrezno zaščiten. Upoštevati vgradnjo in priklop na PLC agrregata z dodelavo programske opreme</t>
  </si>
  <si>
    <t>Povezava za potrebe meritev nivoja goriva v glavnem rezervoarju in sicer:</t>
  </si>
  <si>
    <t>5 x 1,5 mm2,  tip NYY-J</t>
  </si>
  <si>
    <t>Izdelava vseh potrebnih meritev, preizkusov in pregledov  z izdelavo pisnih protokolov</t>
  </si>
  <si>
    <t>12</t>
  </si>
  <si>
    <t>Izdelava projektne dokumentacije  PID</t>
  </si>
  <si>
    <t>13</t>
  </si>
  <si>
    <t>6.4.3</t>
  </si>
  <si>
    <t>SN 20 kV kablovod - zamenjava obstoječega dovoda iz prostozračnega omrežja</t>
  </si>
  <si>
    <t>OPOMBA: predvideni kablovod zamenjuje obstoječega prosto vkopanega v zemljo s predpostavko, da se uporabi obstoječa kabelska kanalizacija in prav tako sama oprema na končnem oporišču SN omrežja!</t>
  </si>
  <si>
    <t>Odklop obstoječega SN 20kV kablovoda na priključnem oporišču in transformatorski postaji TP Valdoltra in rezanje koncev oziroma del ki je v kabelski kanalizaciji izvlačenje (cca 50m)</t>
  </si>
  <si>
    <t>Dobava in uvlačenje SN kabla tipa XHE49-A v obstoječo oziroma novo kabelsko kanalizacijo</t>
  </si>
  <si>
    <t>20 kV kabelski končnik za zunanjo montažo, Raychem (vključno kbv čevlji Al/Cu in priključitev na priključno mesto)</t>
  </si>
  <si>
    <t>Sodelovanje z elektrodistribucijskim podjetjem - izklopi, vklopi, nadzor</t>
  </si>
  <si>
    <t>6.4.4 REKAPITULACIJA</t>
  </si>
  <si>
    <t>Transformatorska postaja - elektromontažna dela</t>
  </si>
  <si>
    <t>Disel električni agregata</t>
  </si>
  <si>
    <t>Zamenjava SN 20kV kablovoda</t>
  </si>
  <si>
    <t>Popust (%)</t>
  </si>
  <si>
    <t>VREDNOST S POPUSTOM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</si>
</sst>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S_I_T_-;\-* #,##0.00\ _S_I_T_-;_-* &quot;-&quot;??\ _S_I_T_-;_-@_-"/>
    <numFmt numFmtId="165" formatCode="\$#,##0\ ;\(\$#,##0\)"/>
    <numFmt numFmtId="166" formatCode="#,##0.00\ _S_I_T"/>
    <numFmt numFmtId="167" formatCode="0.000"/>
    <numFmt numFmtId="168" formatCode="[$-424]General"/>
    <numFmt numFmtId="169" formatCode="_-* #,##0.00\ [$€-1]_-;\-* #,##0.00\ [$€-1]_-;_-* \-??\ [$€-1]_-;_-@_-"/>
  </numFmts>
  <fonts count="67" x14ac:knownFonts="1">
    <font>
      <i/>
      <sz val="11"/>
      <name val="Arial"/>
      <family val="2"/>
    </font>
    <font>
      <sz val="10"/>
      <name val="Arial"/>
      <family val="2"/>
    </font>
    <font>
      <sz val="8"/>
      <name val="Arial"/>
      <family val="2"/>
    </font>
    <font>
      <sz val="11"/>
      <name val="Arial"/>
      <family val="2"/>
    </font>
    <font>
      <sz val="12"/>
      <name val="Arial"/>
      <family val="2"/>
    </font>
    <font>
      <b/>
      <i/>
      <sz val="11"/>
      <name val="Arial"/>
      <family val="2"/>
    </font>
    <font>
      <b/>
      <i/>
      <sz val="12"/>
      <name val="Arial"/>
      <family val="2"/>
    </font>
    <font>
      <i/>
      <sz val="11"/>
      <name val="Arial"/>
      <family val="2"/>
    </font>
    <font>
      <sz val="8"/>
      <name val="Helv"/>
      <family val="2"/>
    </font>
    <font>
      <b/>
      <sz val="18"/>
      <color indexed="24"/>
      <name val="Arial"/>
      <family val="2"/>
    </font>
    <font>
      <b/>
      <sz val="12"/>
      <color indexed="24"/>
      <name val="Arial"/>
      <family val="2"/>
    </font>
    <font>
      <sz val="10"/>
      <name val="Times New Roman CE"/>
      <family val="1"/>
    </font>
    <font>
      <sz val="10"/>
      <name val="Helv"/>
    </font>
    <font>
      <sz val="11"/>
      <color indexed="8"/>
      <name val="Calibri"/>
      <family val="2"/>
    </font>
    <font>
      <sz val="11"/>
      <color indexed="9"/>
      <name val="Calibri"/>
      <family val="2"/>
    </font>
    <font>
      <sz val="11"/>
      <color indexed="17"/>
      <name val="Calibri"/>
      <family val="2"/>
    </font>
    <font>
      <b/>
      <sz val="15"/>
      <color indexed="56"/>
      <name val="Calibri"/>
      <family val="2"/>
    </font>
    <font>
      <b/>
      <sz val="11"/>
      <color indexed="63"/>
      <name val="Calibri"/>
      <family val="2"/>
    </font>
    <font>
      <b/>
      <sz val="18"/>
      <color indexed="56"/>
      <name val="Cambria"/>
      <family val="2"/>
    </font>
    <font>
      <sz val="11"/>
      <color indexed="10"/>
      <name val="Calibri"/>
      <family val="2"/>
    </font>
    <font>
      <i/>
      <sz val="8"/>
      <name val="Arial"/>
      <family val="2"/>
      <charset val="238"/>
    </font>
    <font>
      <sz val="10"/>
      <name val="Arial CE"/>
      <family val="2"/>
    </font>
    <font>
      <sz val="10"/>
      <name val="Times New Roman"/>
      <family val="1"/>
    </font>
    <font>
      <sz val="10"/>
      <color theme="1"/>
      <name val="Arial CE"/>
    </font>
    <font>
      <sz val="10"/>
      <color rgb="FF7030A0"/>
      <name val="Arial"/>
      <family val="2"/>
    </font>
    <font>
      <b/>
      <sz val="1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sz val="12"/>
      <color indexed="8"/>
      <name val="Calibri"/>
      <family val="2"/>
      <charset val="238"/>
      <scheme val="minor"/>
    </font>
    <font>
      <sz val="12"/>
      <color theme="1"/>
      <name val="Calibri"/>
      <family val="2"/>
      <charset val="238"/>
      <scheme val="minor"/>
    </font>
    <font>
      <i/>
      <sz val="12"/>
      <name val="Times New Roman"/>
      <family val="1"/>
      <charset val="238"/>
    </font>
    <font>
      <sz val="10"/>
      <name val="Verdana"/>
      <family val="2"/>
      <charset val="238"/>
    </font>
    <font>
      <sz val="12"/>
      <color rgb="FFFF0000"/>
      <name val="Calibri"/>
      <family val="2"/>
      <charset val="238"/>
      <scheme val="minor"/>
    </font>
    <font>
      <sz val="12"/>
      <color rgb="FF000000"/>
      <name val="Calibri"/>
      <family val="2"/>
      <charset val="238"/>
      <scheme val="minor"/>
    </font>
    <font>
      <sz val="12"/>
      <color rgb="FF222222"/>
      <name val="Calibri"/>
      <family val="2"/>
      <charset val="238"/>
      <scheme val="minor"/>
    </font>
    <font>
      <sz val="12"/>
      <name val="Calibri"/>
      <family val="2"/>
      <charset val="238"/>
    </font>
    <font>
      <sz val="11"/>
      <color rgb="FF222222"/>
      <name val="Arial"/>
      <family val="2"/>
      <charset val="238"/>
    </font>
    <font>
      <sz val="12"/>
      <color rgb="FF222222"/>
      <name val="Calibri"/>
      <family val="2"/>
      <charset val="238"/>
    </font>
    <font>
      <sz val="14"/>
      <name val="Calibri"/>
      <family val="2"/>
      <charset val="238"/>
      <scheme val="minor"/>
    </font>
    <font>
      <b/>
      <sz val="14"/>
      <name val="Calibri"/>
      <family val="2"/>
      <charset val="238"/>
      <scheme val="minor"/>
    </font>
    <font>
      <i/>
      <u/>
      <sz val="11"/>
      <color theme="10"/>
      <name val="Arial"/>
      <family val="2"/>
    </font>
    <font>
      <i/>
      <u/>
      <sz val="11"/>
      <color theme="11"/>
      <name val="Arial"/>
      <family val="2"/>
    </font>
    <font>
      <b/>
      <sz val="11"/>
      <name val="Arial"/>
      <family val="2"/>
    </font>
    <font>
      <b/>
      <sz val="12"/>
      <name val="Arial"/>
      <family val="2"/>
    </font>
    <font>
      <sz val="16"/>
      <name val="Calibri"/>
      <scheme val="minor"/>
    </font>
    <font>
      <b/>
      <sz val="12"/>
      <name val="Arial CE"/>
      <family val="2"/>
    </font>
    <font>
      <b/>
      <sz val="14"/>
      <name val="Arial CE"/>
      <family val="2"/>
    </font>
    <font>
      <sz val="14"/>
      <name val="Arial CE"/>
      <family val="2"/>
    </font>
    <font>
      <b/>
      <sz val="11"/>
      <name val="Arial CE"/>
      <family val="2"/>
    </font>
    <font>
      <sz val="11"/>
      <name val="Arial CE"/>
      <family val="2"/>
    </font>
    <font>
      <b/>
      <sz val="10"/>
      <name val="Arial CE"/>
      <family val="2"/>
    </font>
    <font>
      <b/>
      <sz val="10"/>
      <name val="Arial"/>
      <family val="2"/>
    </font>
    <font>
      <sz val="10"/>
      <color rgb="FFFF0000"/>
      <name val="Arial"/>
      <family val="2"/>
    </font>
    <font>
      <sz val="10"/>
      <color rgb="FFFF0000"/>
      <name val="Arial CE"/>
      <family val="2"/>
    </font>
    <font>
      <sz val="11"/>
      <color theme="1"/>
      <name val="Calibri"/>
      <family val="2"/>
      <scheme val="minor"/>
    </font>
    <font>
      <sz val="10"/>
      <color theme="1"/>
      <name val="Arial"/>
      <family val="2"/>
    </font>
    <font>
      <b/>
      <sz val="10"/>
      <color rgb="FFFF0000"/>
      <name val="Arial"/>
      <family val="2"/>
    </font>
    <font>
      <sz val="10"/>
      <color indexed="10"/>
      <name val="Arial"/>
      <family val="2"/>
    </font>
    <font>
      <u/>
      <sz val="13"/>
      <color theme="10"/>
      <name val="Arial"/>
      <family val="2"/>
    </font>
    <font>
      <u/>
      <sz val="10"/>
      <color theme="10"/>
      <name val="Arial"/>
      <family val="2"/>
    </font>
    <font>
      <vertAlign val="superscript"/>
      <sz val="10"/>
      <name val="Arial"/>
      <family val="2"/>
    </font>
    <font>
      <sz val="12"/>
      <name val="Arial CE"/>
      <family val="2"/>
    </font>
    <font>
      <u/>
      <sz val="10"/>
      <name val="Arial CE"/>
      <family val="2"/>
    </font>
    <font>
      <sz val="18"/>
      <name val="Arial CE"/>
      <family val="2"/>
    </font>
    <font>
      <b/>
      <sz val="18"/>
      <name val="Arial CE"/>
      <family val="2"/>
    </font>
    <font>
      <sz val="18"/>
      <name val="Arial"/>
      <family val="2"/>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style="double">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s>
  <cellStyleXfs count="71">
    <xf numFmtId="4"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3"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43" fontId="1" fillId="0" borderId="0" applyFill="0" applyBorder="0" applyAlignment="0" applyProtection="0"/>
    <xf numFmtId="3"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0" fontId="15" fillId="4" borderId="0" applyNumberFormat="0" applyBorder="0" applyAlignment="0" applyProtection="0"/>
    <xf numFmtId="168" fontId="23" fillId="0" borderId="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7" fillId="12" borderId="1" applyNumberFormat="0" applyAlignment="0" applyProtection="0"/>
    <xf numFmtId="3" fontId="22" fillId="0" borderId="0"/>
    <xf numFmtId="0" fontId="18" fillId="0" borderId="0" applyNumberFormat="0" applyFill="0" applyBorder="0" applyAlignment="0" applyProtection="0"/>
    <xf numFmtId="0" fontId="16" fillId="0" borderId="2" applyNumberFormat="0" applyFill="0" applyAlignment="0" applyProtection="0"/>
    <xf numFmtId="0" fontId="1" fillId="0" borderId="0"/>
    <xf numFmtId="4" fontId="7" fillId="0" borderId="0"/>
    <xf numFmtId="0" fontId="1" fillId="0" borderId="0"/>
    <xf numFmtId="0" fontId="21" fillId="0" borderId="0"/>
    <xf numFmtId="0" fontId="1" fillId="0" borderId="0"/>
    <xf numFmtId="167" fontId="24" fillId="0" borderId="0">
      <alignment horizontal="right"/>
    </xf>
    <xf numFmtId="0" fontId="1" fillId="0" borderId="0"/>
    <xf numFmtId="0" fontId="1" fillId="0" borderId="0"/>
    <xf numFmtId="0" fontId="11" fillId="0" borderId="0"/>
    <xf numFmtId="0" fontId="3" fillId="0" borderId="0" applyProtection="0">
      <alignment horizontal="left" vertical="top" wrapText="1" shrinkToFit="1"/>
    </xf>
    <xf numFmtId="0" fontId="19" fillId="0" borderId="0" applyNumberFormat="0" applyFill="0" applyBorder="0" applyAlignment="0" applyProtection="0"/>
    <xf numFmtId="9" fontId="1" fillId="0" borderId="0" applyFont="0" applyFill="0" applyBorder="0" applyAlignment="0" applyProtection="0"/>
    <xf numFmtId="0" fontId="11" fillId="0" borderId="0"/>
    <xf numFmtId="0" fontId="12" fillId="0" borderId="0"/>
    <xf numFmtId="0" fontId="21" fillId="0" borderId="0"/>
    <xf numFmtId="0" fontId="8" fillId="0" borderId="3" applyNumberFormat="0" applyFont="0" applyFill="0" applyAlignment="0" applyProtection="0"/>
    <xf numFmtId="164" fontId="1" fillId="0" borderId="0" applyFont="0" applyFill="0" applyBorder="0" applyAlignment="0" applyProtection="0"/>
    <xf numFmtId="169" fontId="1" fillId="0" borderId="0" applyFill="0" applyBorder="0" applyAlignment="0" applyProtection="0"/>
    <xf numFmtId="164" fontId="1" fillId="0" borderId="0" applyFon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0" fontId="55" fillId="0" borderId="0"/>
    <xf numFmtId="0" fontId="1" fillId="0" borderId="0"/>
    <xf numFmtId="0" fontId="59" fillId="0" borderId="0" applyNumberFormat="0" applyFill="0" applyBorder="0" applyAlignment="0" applyProtection="0">
      <alignment vertical="top"/>
      <protection locked="0"/>
    </xf>
    <xf numFmtId="0" fontId="55" fillId="0" borderId="0"/>
    <xf numFmtId="4" fontId="42" fillId="0" borderId="0" applyNumberFormat="0" applyFill="0" applyBorder="0" applyAlignment="0" applyProtection="0"/>
    <xf numFmtId="4" fontId="42" fillId="0" borderId="0" applyNumberFormat="0" applyFill="0" applyBorder="0" applyAlignment="0" applyProtection="0"/>
  </cellStyleXfs>
  <cellXfs count="482">
    <xf numFmtId="4" fontId="0" fillId="0" borderId="0" xfId="0"/>
    <xf numFmtId="4" fontId="6" fillId="0" borderId="0" xfId="0" applyFont="1"/>
    <xf numFmtId="4" fontId="5" fillId="0" borderId="0" xfId="0" applyFont="1"/>
    <xf numFmtId="4" fontId="25" fillId="0" borderId="0" xfId="0" applyFont="1"/>
    <xf numFmtId="4" fontId="26" fillId="0" borderId="4" xfId="0" applyFont="1" applyBorder="1"/>
    <xf numFmtId="4" fontId="26" fillId="0" borderId="0" xfId="0" applyFont="1"/>
    <xf numFmtId="4" fontId="25" fillId="0" borderId="0" xfId="0" applyFont="1" applyAlignment="1"/>
    <xf numFmtId="4" fontId="27" fillId="0" borderId="0" xfId="0" applyFont="1"/>
    <xf numFmtId="4" fontId="28" fillId="0" borderId="4" xfId="0" applyFont="1" applyBorder="1"/>
    <xf numFmtId="4" fontId="28" fillId="0" borderId="0" xfId="0" applyFont="1"/>
    <xf numFmtId="4" fontId="25" fillId="0" borderId="0" xfId="0" applyFont="1" applyAlignment="1">
      <alignment horizontal="center"/>
    </xf>
    <xf numFmtId="4" fontId="25" fillId="0" borderId="5" xfId="0" applyFont="1" applyBorder="1"/>
    <xf numFmtId="4" fontId="25" fillId="0" borderId="0" xfId="0" applyFont="1" applyBorder="1"/>
    <xf numFmtId="4" fontId="25" fillId="0" borderId="6" xfId="0" applyFont="1" applyBorder="1"/>
    <xf numFmtId="4" fontId="25" fillId="0" borderId="7" xfId="0" applyFont="1" applyBorder="1"/>
    <xf numFmtId="4" fontId="25" fillId="0" borderId="8" xfId="0" applyFont="1" applyBorder="1"/>
    <xf numFmtId="4" fontId="28" fillId="0" borderId="9" xfId="0" applyFont="1" applyBorder="1"/>
    <xf numFmtId="4" fontId="28" fillId="0" borderId="0" xfId="0" applyFont="1" applyAlignment="1">
      <alignment horizontal="center"/>
    </xf>
    <xf numFmtId="4" fontId="28" fillId="0" borderId="0" xfId="0" applyFont="1" applyBorder="1"/>
    <xf numFmtId="4" fontId="28" fillId="0" borderId="10" xfId="0" applyFont="1" applyBorder="1"/>
    <xf numFmtId="4" fontId="26" fillId="0" borderId="0" xfId="0" applyFont="1" applyProtection="1">
      <protection locked="0"/>
    </xf>
    <xf numFmtId="4" fontId="25" fillId="0" borderId="0" xfId="0" applyFont="1" applyProtection="1">
      <protection locked="0"/>
    </xf>
    <xf numFmtId="0" fontId="28" fillId="0" borderId="0" xfId="0" applyNumberFormat="1" applyFont="1"/>
    <xf numFmtId="0" fontId="28" fillId="0" borderId="0" xfId="0" applyNumberFormat="1" applyFont="1" applyAlignment="1">
      <alignment horizontal="center"/>
    </xf>
    <xf numFmtId="0" fontId="25" fillId="0" borderId="0" xfId="0" applyNumberFormat="1" applyFont="1" applyAlignment="1">
      <alignment horizontal="center"/>
    </xf>
    <xf numFmtId="0" fontId="0" fillId="0" borderId="0" xfId="0" applyNumberFormat="1"/>
    <xf numFmtId="4" fontId="26" fillId="0" borderId="0" xfId="0" applyFont="1" applyBorder="1"/>
    <xf numFmtId="4" fontId="26" fillId="0" borderId="11" xfId="0" applyFont="1" applyBorder="1" applyAlignment="1" applyProtection="1">
      <alignment vertical="top"/>
      <protection locked="0"/>
    </xf>
    <xf numFmtId="4" fontId="26" fillId="0" borderId="11" xfId="0" applyFont="1" applyFill="1" applyBorder="1" applyAlignment="1" applyProtection="1">
      <alignment vertical="top"/>
      <protection locked="0"/>
    </xf>
    <xf numFmtId="4" fontId="25" fillId="0" borderId="12" xfId="0" applyFont="1" applyBorder="1"/>
    <xf numFmtId="4" fontId="25" fillId="0" borderId="0" xfId="0" applyFont="1" applyProtection="1"/>
    <xf numFmtId="4" fontId="25" fillId="0" borderId="0" xfId="0" applyFont="1" applyBorder="1" applyProtection="1"/>
    <xf numFmtId="4" fontId="26" fillId="0" borderId="0" xfId="0" applyFont="1" applyProtection="1"/>
    <xf numFmtId="4" fontId="26" fillId="0" borderId="0" xfId="0" applyFont="1" applyBorder="1" applyProtection="1"/>
    <xf numFmtId="4" fontId="29" fillId="0" borderId="0" xfId="0" applyFont="1" applyFill="1" applyBorder="1" applyProtection="1"/>
    <xf numFmtId="4" fontId="26" fillId="0" borderId="11" xfId="0" applyFont="1" applyBorder="1" applyProtection="1"/>
    <xf numFmtId="4" fontId="0" fillId="0" borderId="11" xfId="0" applyBorder="1" applyProtection="1">
      <protection locked="0"/>
    </xf>
    <xf numFmtId="4" fontId="26" fillId="0" borderId="6" xfId="0" applyFont="1" applyBorder="1" applyProtection="1"/>
    <xf numFmtId="4" fontId="25" fillId="0" borderId="10" xfId="0" applyFont="1" applyBorder="1" applyProtection="1"/>
    <xf numFmtId="4" fontId="0" fillId="0" borderId="11" xfId="0" applyBorder="1" applyProtection="1"/>
    <xf numFmtId="4" fontId="25" fillId="0" borderId="5" xfId="0" applyFont="1" applyBorder="1" applyProtection="1"/>
    <xf numFmtId="0" fontId="26" fillId="0" borderId="0" xfId="0" applyNumberFormat="1" applyFont="1" applyAlignment="1">
      <alignment horizontal="center"/>
    </xf>
    <xf numFmtId="4" fontId="43" fillId="0" borderId="0" xfId="0" applyFont="1"/>
    <xf numFmtId="4" fontId="26" fillId="0" borderId="12" xfId="0" applyFont="1" applyBorder="1"/>
    <xf numFmtId="0" fontId="28" fillId="18" borderId="6" xfId="0" applyNumberFormat="1" applyFont="1" applyFill="1" applyBorder="1" applyAlignment="1">
      <alignment horizontal="center"/>
    </xf>
    <xf numFmtId="4" fontId="25" fillId="18" borderId="10" xfId="0" applyFont="1" applyFill="1" applyBorder="1" applyAlignment="1"/>
    <xf numFmtId="4" fontId="28" fillId="18" borderId="10" xfId="0" applyFont="1" applyFill="1" applyBorder="1"/>
    <xf numFmtId="4" fontId="27" fillId="18" borderId="5" xfId="0" applyFont="1" applyFill="1" applyBorder="1"/>
    <xf numFmtId="4" fontId="5" fillId="0" borderId="0" xfId="0" applyFont="1" applyFill="1"/>
    <xf numFmtId="4" fontId="4" fillId="0" borderId="0" xfId="0" applyFont="1" applyFill="1" applyBorder="1" applyAlignment="1" applyProtection="1">
      <alignment horizontal="center" vertical="top" wrapText="1"/>
    </xf>
    <xf numFmtId="4" fontId="44" fillId="0" borderId="0" xfId="0" applyFont="1" applyFill="1" applyBorder="1" applyAlignment="1" applyProtection="1">
      <alignment horizontal="center" vertical="top" wrapText="1"/>
    </xf>
    <xf numFmtId="4" fontId="25" fillId="0" borderId="4" xfId="0" applyFont="1" applyBorder="1"/>
    <xf numFmtId="49" fontId="21" fillId="0" borderId="0" xfId="38" applyNumberFormat="1" applyFont="1" applyAlignment="1">
      <alignment horizontal="right" vertical="top"/>
    </xf>
    <xf numFmtId="0" fontId="1" fillId="0" borderId="0" xfId="38" applyFont="1" applyAlignment="1">
      <alignment horizontal="justify" wrapText="1"/>
    </xf>
    <xf numFmtId="0" fontId="1" fillId="0" borderId="0" xfId="38" applyFont="1" applyAlignment="1">
      <alignment horizontal="right"/>
    </xf>
    <xf numFmtId="1" fontId="21" fillId="0" borderId="0" xfId="38" applyNumberFormat="1" applyFont="1" applyAlignment="1">
      <alignment horizontal="right"/>
    </xf>
    <xf numFmtId="4" fontId="21" fillId="0" borderId="0" xfId="38" applyNumberFormat="1" applyFont="1" applyAlignment="1" applyProtection="1">
      <alignment horizontal="right"/>
      <protection locked="0"/>
    </xf>
    <xf numFmtId="4" fontId="21" fillId="0" borderId="0" xfId="38" applyNumberFormat="1" applyFont="1" applyAlignment="1"/>
    <xf numFmtId="0" fontId="1" fillId="0" borderId="0" xfId="38" applyFont="1"/>
    <xf numFmtId="49" fontId="46" fillId="0" borderId="0" xfId="38" applyNumberFormat="1" applyFont="1" applyAlignment="1">
      <alignment horizontal="right" vertical="top"/>
    </xf>
    <xf numFmtId="0" fontId="1" fillId="0" borderId="0" xfId="38" applyAlignment="1">
      <alignment horizontal="right"/>
    </xf>
    <xf numFmtId="4" fontId="1" fillId="0" borderId="0" xfId="38" applyNumberFormat="1" applyAlignment="1" applyProtection="1">
      <alignment horizontal="right"/>
      <protection locked="0"/>
    </xf>
    <xf numFmtId="4" fontId="1" fillId="0" borderId="0" xfId="38" applyNumberFormat="1"/>
    <xf numFmtId="0" fontId="1" fillId="0" borderId="0" xfId="38"/>
    <xf numFmtId="0" fontId="51" fillId="0" borderId="0" xfId="38" applyFont="1" applyAlignment="1">
      <alignment horizontal="justify" vertical="top" wrapText="1"/>
    </xf>
    <xf numFmtId="0" fontId="21" fillId="0" borderId="0" xfId="38" applyFont="1" applyAlignment="1">
      <alignment horizontal="justify" vertical="top" wrapText="1"/>
    </xf>
    <xf numFmtId="0" fontId="1" fillId="0" borderId="0" xfId="38" applyFont="1" applyAlignment="1">
      <alignment horizontal="justify"/>
    </xf>
    <xf numFmtId="0" fontId="52" fillId="0" borderId="0" xfId="38" applyFont="1" applyAlignment="1">
      <alignment horizontal="justify"/>
    </xf>
    <xf numFmtId="0" fontId="1" fillId="0" borderId="0" xfId="38" applyAlignment="1">
      <alignment vertical="top"/>
    </xf>
    <xf numFmtId="4" fontId="21" fillId="0" borderId="0" xfId="38" applyNumberFormat="1" applyFont="1" applyAlignment="1">
      <alignment horizontal="right"/>
    </xf>
    <xf numFmtId="49" fontId="21" fillId="0" borderId="0" xfId="38" applyNumberFormat="1" applyFont="1" applyAlignment="1">
      <alignment horizontal="right" vertical="top" wrapText="1"/>
    </xf>
    <xf numFmtId="4" fontId="21" fillId="0" borderId="0" xfId="38" applyNumberFormat="1" applyFont="1" applyAlignment="1" applyProtection="1">
      <alignment horizontal="right" wrapText="1"/>
      <protection locked="0"/>
    </xf>
    <xf numFmtId="4" fontId="21" fillId="0" borderId="0" xfId="38" applyNumberFormat="1" applyFont="1" applyBorder="1"/>
    <xf numFmtId="0" fontId="1" fillId="0" borderId="0" xfId="38" quotePrefix="1" applyFont="1" applyAlignment="1">
      <alignment horizontal="justify" wrapText="1"/>
    </xf>
    <xf numFmtId="49" fontId="21" fillId="0" borderId="0" xfId="38" applyNumberFormat="1" applyFont="1" applyAlignment="1">
      <alignment horizontal="right" wrapText="1"/>
    </xf>
    <xf numFmtId="3" fontId="21" fillId="0" borderId="0" xfId="38" applyNumberFormat="1" applyFont="1" applyAlignment="1">
      <alignment horizontal="right" wrapText="1"/>
    </xf>
    <xf numFmtId="0" fontId="52" fillId="0" borderId="0" xfId="38" applyFont="1" applyAlignment="1">
      <alignment horizontal="justify" wrapText="1"/>
    </xf>
    <xf numFmtId="0" fontId="1" fillId="0" borderId="0" xfId="38" applyFont="1" applyAlignment="1">
      <alignment horizontal="justify" vertical="top"/>
    </xf>
    <xf numFmtId="49" fontId="1" fillId="0" borderId="0" xfId="38" applyNumberFormat="1" applyFont="1" applyAlignment="1">
      <alignment horizontal="right" wrapText="1"/>
    </xf>
    <xf numFmtId="3" fontId="1" fillId="0" borderId="0" xfId="38" applyNumberFormat="1" applyFont="1" applyAlignment="1">
      <alignment horizontal="right" vertical="top" wrapText="1"/>
    </xf>
    <xf numFmtId="4" fontId="1" fillId="0" borderId="0" xfId="38" applyNumberFormat="1" applyFont="1" applyAlignment="1" applyProtection="1">
      <alignment horizontal="right" vertical="top"/>
      <protection locked="0"/>
    </xf>
    <xf numFmtId="4" fontId="1" fillId="0" borderId="0" xfId="38" applyNumberFormat="1" applyFont="1" applyAlignment="1">
      <alignment horizontal="right" vertical="top"/>
    </xf>
    <xf numFmtId="49" fontId="1" fillId="0" borderId="0" xfId="38" applyNumberFormat="1" applyFont="1" applyAlignment="1">
      <alignment horizontal="right" vertical="top" wrapText="1"/>
    </xf>
    <xf numFmtId="0" fontId="1" fillId="0" borderId="0" xfId="38" applyFont="1" applyAlignment="1">
      <alignment horizontal="justify" vertical="top" wrapText="1"/>
    </xf>
    <xf numFmtId="3" fontId="1" fillId="0" borderId="0" xfId="38" applyNumberFormat="1" applyFont="1" applyAlignment="1">
      <alignment horizontal="right" wrapText="1"/>
    </xf>
    <xf numFmtId="4" fontId="1" fillId="0" borderId="0" xfId="38" applyNumberFormat="1" applyFont="1" applyAlignment="1" applyProtection="1">
      <alignment horizontal="right"/>
      <protection locked="0"/>
    </xf>
    <xf numFmtId="4" fontId="1" fillId="0" borderId="0" xfId="38" applyNumberFormat="1" applyFont="1" applyAlignment="1">
      <alignment horizontal="right"/>
    </xf>
    <xf numFmtId="49" fontId="3" fillId="0" borderId="0" xfId="38" applyNumberFormat="1" applyFont="1" applyAlignment="1">
      <alignment horizontal="right" vertical="top" wrapText="1"/>
    </xf>
    <xf numFmtId="0" fontId="53" fillId="0" borderId="0" xfId="38" applyFont="1"/>
    <xf numFmtId="49" fontId="1" fillId="0" borderId="0" xfId="38" applyNumberFormat="1" applyFont="1" applyAlignment="1">
      <alignment horizontal="left" wrapText="1"/>
    </xf>
    <xf numFmtId="0" fontId="54" fillId="0" borderId="0" xfId="38" applyFont="1" applyAlignment="1">
      <alignment horizontal="justify" vertical="top" wrapText="1"/>
    </xf>
    <xf numFmtId="0" fontId="1" fillId="0" borderId="0" xfId="38" applyFont="1" applyBorder="1" applyAlignment="1">
      <alignment horizontal="left" vertical="justify" wrapText="1"/>
    </xf>
    <xf numFmtId="9" fontId="21" fillId="0" borderId="0" xfId="38" applyNumberFormat="1" applyFont="1" applyAlignment="1">
      <alignment horizontal="right" wrapText="1"/>
    </xf>
    <xf numFmtId="1" fontId="21" fillId="0" borderId="0" xfId="38" applyNumberFormat="1" applyFont="1" applyAlignment="1">
      <alignment horizontal="right" wrapText="1"/>
    </xf>
    <xf numFmtId="4" fontId="21" fillId="0" borderId="0" xfId="38" applyNumberFormat="1" applyFont="1" applyBorder="1" applyAlignment="1" applyProtection="1">
      <alignment horizontal="right"/>
      <protection locked="0"/>
    </xf>
    <xf numFmtId="0" fontId="1" fillId="0" borderId="0" xfId="38" applyFont="1" applyAlignment="1">
      <alignment horizontal="right" wrapText="1"/>
    </xf>
    <xf numFmtId="0" fontId="1" fillId="0" borderId="0" xfId="38" applyFont="1" applyAlignment="1">
      <alignment horizontal="right" vertical="top" wrapText="1"/>
    </xf>
    <xf numFmtId="1" fontId="1" fillId="0" borderId="0" xfId="38" applyNumberFormat="1" applyFont="1" applyAlignment="1">
      <alignment horizontal="right" vertical="top"/>
    </xf>
    <xf numFmtId="0" fontId="1" fillId="0" borderId="0" xfId="38" applyFont="1" applyBorder="1" applyAlignment="1">
      <alignment horizontal="right" wrapText="1"/>
    </xf>
    <xf numFmtId="1" fontId="1" fillId="0" borderId="0" xfId="38" applyNumberFormat="1" applyFont="1" applyFill="1" applyBorder="1" applyAlignment="1">
      <alignment horizontal="right" wrapText="1"/>
    </xf>
    <xf numFmtId="4" fontId="1" fillId="0" borderId="0" xfId="38" applyNumberFormat="1" applyFont="1" applyFill="1" applyBorder="1" applyAlignment="1" applyProtection="1">
      <alignment horizontal="right" wrapText="1"/>
      <protection locked="0"/>
    </xf>
    <xf numFmtId="4" fontId="1" fillId="0" borderId="0" xfId="38" applyNumberFormat="1" applyFont="1" applyFill="1" applyBorder="1" applyAlignment="1">
      <alignment horizontal="left" vertical="justify" wrapText="1"/>
    </xf>
    <xf numFmtId="0" fontId="52" fillId="0" borderId="0" xfId="38" applyFont="1" applyBorder="1" applyAlignment="1">
      <alignment horizontal="right" vertical="justify" wrapText="1"/>
    </xf>
    <xf numFmtId="0" fontId="1" fillId="0" borderId="0" xfId="38" applyNumberFormat="1" applyFont="1" applyAlignment="1">
      <alignment horizontal="justify" wrapText="1"/>
    </xf>
    <xf numFmtId="0" fontId="52" fillId="0" borderId="0" xfId="38" applyFont="1" applyAlignment="1">
      <alignment horizontal="justify" vertical="top" wrapText="1"/>
    </xf>
    <xf numFmtId="0" fontId="1" fillId="0" borderId="0" xfId="38" quotePrefix="1" applyFont="1" applyAlignment="1">
      <alignment horizontal="justify" vertical="top" wrapText="1"/>
    </xf>
    <xf numFmtId="3" fontId="1" fillId="0" borderId="0" xfId="38" applyNumberFormat="1" applyFont="1" applyAlignment="1">
      <alignment horizontal="left" wrapText="1"/>
    </xf>
    <xf numFmtId="49" fontId="21" fillId="0" borderId="0" xfId="38" applyNumberFormat="1" applyFont="1" applyBorder="1" applyAlignment="1">
      <alignment horizontal="right" wrapText="1"/>
    </xf>
    <xf numFmtId="3" fontId="21" fillId="0" borderId="0" xfId="38" applyNumberFormat="1" applyFont="1" applyBorder="1" applyAlignment="1">
      <alignment horizontal="right" wrapText="1"/>
    </xf>
    <xf numFmtId="4" fontId="21" fillId="0" borderId="0" xfId="38" applyNumberFormat="1" applyFont="1" applyBorder="1" applyAlignment="1">
      <alignment horizontal="right"/>
    </xf>
    <xf numFmtId="0" fontId="21" fillId="0" borderId="0" xfId="38" applyFont="1" applyAlignment="1">
      <alignment horizontal="right" wrapText="1"/>
    </xf>
    <xf numFmtId="4" fontId="21" fillId="0" borderId="0" xfId="38" applyNumberFormat="1" applyFont="1"/>
    <xf numFmtId="49" fontId="21" fillId="0" borderId="0" xfId="38" applyNumberFormat="1" applyFont="1" applyAlignment="1">
      <alignment horizontal="left" wrapText="1"/>
    </xf>
    <xf numFmtId="0" fontId="21" fillId="0" borderId="0" xfId="38" applyFont="1" applyAlignment="1">
      <alignment horizontal="left" wrapText="1"/>
    </xf>
    <xf numFmtId="49" fontId="1" fillId="0" borderId="0" xfId="38" applyNumberFormat="1" applyFont="1" applyAlignment="1">
      <alignment horizontal="right" vertical="top"/>
    </xf>
    <xf numFmtId="0" fontId="1" fillId="0" borderId="0" xfId="66" applyFont="1" applyFill="1" applyBorder="1" applyAlignment="1" applyProtection="1">
      <alignment horizontal="left" vertical="center" wrapText="1"/>
    </xf>
    <xf numFmtId="0" fontId="21" fillId="0" borderId="0" xfId="38" applyFont="1" applyAlignment="1">
      <alignment vertical="top" wrapText="1"/>
    </xf>
    <xf numFmtId="49" fontId="21" fillId="0" borderId="0" xfId="38" applyNumberFormat="1" applyFont="1" applyAlignment="1">
      <alignment horizontal="right"/>
    </xf>
    <xf numFmtId="3" fontId="21" fillId="0" borderId="0" xfId="38" applyNumberFormat="1" applyFont="1" applyAlignment="1">
      <alignment horizontal="right"/>
    </xf>
    <xf numFmtId="4" fontId="21" fillId="0" borderId="0" xfId="38" applyNumberFormat="1" applyFont="1" applyAlignment="1">
      <alignment wrapText="1"/>
    </xf>
    <xf numFmtId="0" fontId="1" fillId="0" borderId="0" xfId="38" applyFont="1" applyFill="1" applyAlignment="1">
      <alignment horizontal="left" vertical="justify" wrapText="1"/>
    </xf>
    <xf numFmtId="49" fontId="21" fillId="0" borderId="0" xfId="38" applyNumberFormat="1" applyFont="1" applyBorder="1" applyAlignment="1">
      <alignment horizontal="left" wrapText="1"/>
    </xf>
    <xf numFmtId="0" fontId="1" fillId="0" borderId="0" xfId="38" applyFont="1" applyAlignment="1">
      <alignment vertical="top" wrapText="1"/>
    </xf>
    <xf numFmtId="0" fontId="1" fillId="19" borderId="0" xfId="66" applyFont="1" applyFill="1" applyBorder="1" applyAlignment="1" applyProtection="1">
      <alignment horizontal="left" vertical="center" wrapText="1"/>
    </xf>
    <xf numFmtId="0" fontId="57" fillId="0" borderId="0" xfId="38" applyFont="1"/>
    <xf numFmtId="4" fontId="21" fillId="0" borderId="0" xfId="38" applyNumberFormat="1" applyFont="1" applyBorder="1" applyAlignment="1">
      <alignment wrapText="1"/>
    </xf>
    <xf numFmtId="0" fontId="52" fillId="0" borderId="0" xfId="38" applyFont="1"/>
    <xf numFmtId="0" fontId="21" fillId="0" borderId="0" xfId="38" quotePrefix="1" applyFont="1" applyAlignment="1">
      <alignment vertical="top" wrapText="1"/>
    </xf>
    <xf numFmtId="1" fontId="1" fillId="0" borderId="0" xfId="38" applyNumberFormat="1" applyFont="1" applyAlignment="1">
      <alignment horizontal="right" wrapText="1"/>
    </xf>
    <xf numFmtId="1" fontId="1" fillId="0" borderId="0" xfId="38" applyNumberFormat="1" applyFont="1" applyBorder="1" applyAlignment="1">
      <alignment horizontal="right" wrapText="1"/>
    </xf>
    <xf numFmtId="0" fontId="1" fillId="0" borderId="0" xfId="38" quotePrefix="1" applyFont="1" applyBorder="1" applyAlignment="1">
      <alignment horizontal="left" vertical="justify" wrapText="1"/>
    </xf>
    <xf numFmtId="4" fontId="52" fillId="0" borderId="0" xfId="38" applyNumberFormat="1" applyFont="1" applyAlignment="1" applyProtection="1">
      <alignment horizontal="right"/>
      <protection locked="0"/>
    </xf>
    <xf numFmtId="4" fontId="52" fillId="0" borderId="0" xfId="38" applyNumberFormat="1" applyFont="1" applyAlignment="1">
      <alignment horizontal="right"/>
    </xf>
    <xf numFmtId="0" fontId="1" fillId="0" borderId="0" xfId="38" applyFont="1" applyAlignment="1">
      <alignment horizontal="right" vertical="top"/>
    </xf>
    <xf numFmtId="0" fontId="1" fillId="0" borderId="12" xfId="38" applyFont="1" applyBorder="1" applyAlignment="1">
      <alignment horizontal="left" vertical="justify"/>
    </xf>
    <xf numFmtId="0" fontId="1" fillId="0" borderId="12" xfId="38" applyFont="1" applyBorder="1" applyAlignment="1">
      <alignment horizontal="right"/>
    </xf>
    <xf numFmtId="0" fontId="58" fillId="0" borderId="0" xfId="38" applyFont="1" applyBorder="1" applyAlignment="1">
      <alignment horizontal="left" vertical="justify" wrapText="1"/>
    </xf>
    <xf numFmtId="1" fontId="58" fillId="0" borderId="0" xfId="38" applyNumberFormat="1" applyFont="1" applyBorder="1" applyAlignment="1">
      <alignment horizontal="right" wrapText="1"/>
    </xf>
    <xf numFmtId="0" fontId="1" fillId="0" borderId="0" xfId="38" applyFont="1" applyBorder="1" applyAlignment="1">
      <alignment horizontal="left" vertical="justify"/>
    </xf>
    <xf numFmtId="0" fontId="1" fillId="0" borderId="0" xfId="38" applyFont="1" applyBorder="1" applyAlignment="1">
      <alignment horizontal="right"/>
    </xf>
    <xf numFmtId="0" fontId="60" fillId="0" borderId="0" xfId="67" quotePrefix="1" applyFont="1" applyBorder="1" applyAlignment="1" applyProtection="1">
      <alignment horizontal="left" vertical="justify" wrapText="1"/>
    </xf>
    <xf numFmtId="0" fontId="60" fillId="0" borderId="0" xfId="67" applyFont="1" applyBorder="1" applyAlignment="1" applyProtection="1">
      <alignment horizontal="left" vertical="justify" wrapText="1"/>
    </xf>
    <xf numFmtId="0" fontId="1" fillId="0" borderId="0" xfId="38" applyFont="1" applyAlignment="1">
      <alignment wrapText="1"/>
    </xf>
    <xf numFmtId="49" fontId="1" fillId="0" borderId="0" xfId="38" applyNumberFormat="1" applyFont="1" applyAlignment="1">
      <alignment horizontal="justify" vertical="center" wrapText="1"/>
    </xf>
    <xf numFmtId="49" fontId="21" fillId="0" borderId="0" xfId="38" applyNumberFormat="1" applyFont="1" applyBorder="1" applyAlignment="1">
      <alignment horizontal="right" vertical="top"/>
    </xf>
    <xf numFmtId="0" fontId="21" fillId="0" borderId="0" xfId="38" applyFont="1" applyBorder="1" applyAlignment="1">
      <alignment horizontal="justify" vertical="top" wrapText="1"/>
    </xf>
    <xf numFmtId="9" fontId="21" fillId="0" borderId="0" xfId="38" applyNumberFormat="1" applyFont="1" applyBorder="1" applyAlignment="1">
      <alignment horizontal="right" wrapText="1"/>
    </xf>
    <xf numFmtId="1" fontId="21" fillId="0" borderId="0" xfId="38" quotePrefix="1" applyNumberFormat="1" applyFont="1" applyBorder="1" applyAlignment="1">
      <alignment horizontal="right" wrapText="1"/>
    </xf>
    <xf numFmtId="0" fontId="21" fillId="0" borderId="4" xfId="38" applyFont="1" applyBorder="1" applyAlignment="1">
      <alignment horizontal="justify" vertical="top" wrapText="1"/>
    </xf>
    <xf numFmtId="9" fontId="21" fillId="0" borderId="4" xfId="38" applyNumberFormat="1" applyFont="1" applyBorder="1" applyAlignment="1">
      <alignment horizontal="right" wrapText="1"/>
    </xf>
    <xf numFmtId="1" fontId="21" fillId="0" borderId="4" xfId="38" quotePrefix="1" applyNumberFormat="1" applyFont="1" applyBorder="1" applyAlignment="1">
      <alignment horizontal="right" wrapText="1"/>
    </xf>
    <xf numFmtId="4" fontId="21" fillId="0" borderId="4" xfId="38" applyNumberFormat="1" applyFont="1" applyBorder="1" applyAlignment="1" applyProtection="1">
      <alignment horizontal="right"/>
      <protection locked="0"/>
    </xf>
    <xf numFmtId="4" fontId="21" fillId="0" borderId="4" xfId="38" applyNumberFormat="1" applyFont="1" applyBorder="1"/>
    <xf numFmtId="0" fontId="21" fillId="0" borderId="0" xfId="38" applyFont="1" applyBorder="1" applyAlignment="1">
      <alignment horizontal="justify" vertical="center" wrapText="1"/>
    </xf>
    <xf numFmtId="9" fontId="21" fillId="0" borderId="0" xfId="38" applyNumberFormat="1" applyFont="1" applyBorder="1" applyAlignment="1">
      <alignment horizontal="right" vertical="center" wrapText="1"/>
    </xf>
    <xf numFmtId="1" fontId="21" fillId="0" borderId="0" xfId="38" applyNumberFormat="1" applyFont="1" applyBorder="1" applyAlignment="1">
      <alignment horizontal="right" vertical="center" wrapText="1"/>
    </xf>
    <xf numFmtId="4" fontId="21" fillId="0" borderId="0" xfId="38" applyNumberFormat="1" applyFont="1" applyAlignment="1" applyProtection="1">
      <alignment horizontal="right" vertical="center"/>
      <protection locked="0"/>
    </xf>
    <xf numFmtId="4" fontId="21" fillId="0" borderId="0" xfId="38" applyNumberFormat="1" applyFont="1" applyAlignment="1">
      <alignment vertical="center"/>
    </xf>
    <xf numFmtId="0" fontId="46" fillId="0" borderId="0" xfId="38" applyFont="1" applyAlignment="1">
      <alignment horizontal="justify" vertical="top" wrapText="1"/>
    </xf>
    <xf numFmtId="4" fontId="21" fillId="0" borderId="0" xfId="38" applyNumberFormat="1" applyFont="1" applyBorder="1" applyAlignment="1">
      <alignment horizontal="right" wrapText="1"/>
    </xf>
    <xf numFmtId="0" fontId="1" fillId="0" borderId="0" xfId="38" applyAlignment="1">
      <alignment horizontal="right" vertical="top"/>
    </xf>
    <xf numFmtId="0" fontId="44" fillId="0" borderId="0" xfId="38" applyFont="1" applyAlignment="1">
      <alignment horizontal="justify" vertical="top" wrapText="1"/>
    </xf>
    <xf numFmtId="0" fontId="1" fillId="0" borderId="0" xfId="38" applyNumberFormat="1" applyFont="1" applyAlignment="1">
      <alignment horizontal="justify" vertical="top" wrapText="1"/>
    </xf>
    <xf numFmtId="0" fontId="1" fillId="0" borderId="0" xfId="38" applyFont="1" applyAlignment="1">
      <alignment horizontal="left"/>
    </xf>
    <xf numFmtId="4" fontId="21" fillId="0" borderId="0" xfId="38" applyNumberFormat="1" applyFont="1" applyProtection="1">
      <protection locked="0"/>
    </xf>
    <xf numFmtId="0" fontId="1" fillId="0" borderId="0" xfId="38" applyNumberFormat="1" applyFont="1" applyAlignment="1" applyProtection="1">
      <alignment horizontal="justify" vertical="top" wrapText="1"/>
      <protection locked="0"/>
    </xf>
    <xf numFmtId="0" fontId="1" fillId="0" borderId="0" xfId="38" applyNumberFormat="1" applyFont="1" applyAlignment="1" applyProtection="1">
      <alignment horizontal="left" vertical="top" wrapText="1"/>
      <protection locked="0"/>
    </xf>
    <xf numFmtId="0" fontId="1" fillId="0" borderId="0" xfId="38" quotePrefix="1" applyNumberFormat="1" applyFont="1" applyAlignment="1" applyProtection="1">
      <alignment horizontal="left" vertical="top" wrapText="1"/>
      <protection locked="0"/>
    </xf>
    <xf numFmtId="0" fontId="1" fillId="0" borderId="0" xfId="38" applyAlignment="1">
      <alignment horizontal="left"/>
    </xf>
    <xf numFmtId="4" fontId="21" fillId="0" borderId="0" xfId="38" applyNumberFormat="1" applyFont="1" applyAlignment="1" applyProtection="1">
      <alignment wrapText="1"/>
      <protection locked="0"/>
    </xf>
    <xf numFmtId="1" fontId="1" fillId="0" borderId="0" xfId="38" applyNumberFormat="1" applyFont="1" applyAlignment="1">
      <alignment horizontal="left" wrapText="1"/>
    </xf>
    <xf numFmtId="0" fontId="1" fillId="0" borderId="0" xfId="38" applyNumberFormat="1" applyAlignment="1">
      <alignment horizontal="justify" vertical="top" wrapText="1"/>
    </xf>
    <xf numFmtId="0" fontId="53" fillId="0" borderId="0" xfId="38" applyNumberFormat="1" applyFont="1" applyFill="1" applyAlignment="1">
      <alignment horizontal="justify" vertical="top" wrapText="1"/>
    </xf>
    <xf numFmtId="4" fontId="1" fillId="0" borderId="0" xfId="38" applyNumberFormat="1" applyProtection="1">
      <protection locked="0"/>
    </xf>
    <xf numFmtId="0" fontId="1" fillId="0" borderId="0" xfId="38" applyNumberFormat="1" applyFont="1" applyFill="1" applyAlignment="1">
      <alignment horizontal="justify" vertical="top" wrapText="1"/>
    </xf>
    <xf numFmtId="0" fontId="21" fillId="0" borderId="0" xfId="38" quotePrefix="1" applyFont="1" applyAlignment="1">
      <alignment horizontal="justify" vertical="top" wrapText="1"/>
    </xf>
    <xf numFmtId="0" fontId="4" fillId="0" borderId="0" xfId="38" applyFont="1" applyAlignment="1">
      <alignment horizontal="justify" vertical="top" wrapText="1"/>
    </xf>
    <xf numFmtId="9" fontId="21" fillId="0" borderId="0" xfId="38" applyNumberFormat="1" applyFont="1" applyAlignment="1">
      <alignment horizontal="left" wrapText="1"/>
    </xf>
    <xf numFmtId="49" fontId="21" fillId="0" borderId="0" xfId="38" applyNumberFormat="1" applyFont="1" applyAlignment="1">
      <alignment horizontal="justify" vertical="center" wrapText="1"/>
    </xf>
    <xf numFmtId="49" fontId="21" fillId="0" borderId="0" xfId="38" quotePrefix="1" applyNumberFormat="1" applyFont="1" applyAlignment="1">
      <alignment horizontal="justify" vertical="center" wrapText="1"/>
    </xf>
    <xf numFmtId="49" fontId="21" fillId="0" borderId="0" xfId="38" applyNumberFormat="1" applyFont="1" applyBorder="1" applyAlignment="1">
      <alignment horizontal="justify" vertical="center" wrapText="1"/>
    </xf>
    <xf numFmtId="4" fontId="21" fillId="0" borderId="0" xfId="38" applyNumberFormat="1" applyFont="1" applyBorder="1" applyProtection="1">
      <protection locked="0"/>
    </xf>
    <xf numFmtId="9" fontId="21" fillId="0" borderId="0" xfId="38" applyNumberFormat="1" applyFont="1" applyBorder="1" applyAlignment="1">
      <alignment horizontal="left" wrapText="1"/>
    </xf>
    <xf numFmtId="1" fontId="21" fillId="0" borderId="0" xfId="38" applyNumberFormat="1" applyFont="1" applyBorder="1" applyAlignment="1">
      <alignment horizontal="right" wrapText="1"/>
    </xf>
    <xf numFmtId="49" fontId="21" fillId="0" borderId="0" xfId="38" quotePrefix="1" applyNumberFormat="1" applyFont="1" applyBorder="1" applyAlignment="1">
      <alignment horizontal="justify" vertical="center" wrapText="1"/>
    </xf>
    <xf numFmtId="4" fontId="21" fillId="0" borderId="0" xfId="38" quotePrefix="1" applyNumberFormat="1" applyFont="1" applyBorder="1" applyAlignment="1">
      <alignment horizontal="right" wrapText="1"/>
    </xf>
    <xf numFmtId="49" fontId="21" fillId="0" borderId="0" xfId="38" applyNumberFormat="1" applyFont="1" applyBorder="1" applyAlignment="1">
      <alignment horizontal="right" vertical="top" wrapText="1"/>
    </xf>
    <xf numFmtId="1" fontId="1" fillId="0" borderId="0" xfId="38" applyNumberFormat="1" applyFont="1" applyAlignment="1">
      <alignment horizontal="right" vertical="top" wrapText="1"/>
    </xf>
    <xf numFmtId="9" fontId="21" fillId="0" borderId="4" xfId="38" applyNumberFormat="1" applyFont="1" applyBorder="1" applyAlignment="1">
      <alignment horizontal="left" wrapText="1"/>
    </xf>
    <xf numFmtId="1" fontId="21" fillId="0" borderId="4" xfId="38" applyNumberFormat="1" applyFont="1" applyBorder="1" applyAlignment="1">
      <alignment horizontal="right" wrapText="1"/>
    </xf>
    <xf numFmtId="4" fontId="21" fillId="0" borderId="4" xfId="38" applyNumberFormat="1" applyFont="1" applyBorder="1" applyProtection="1">
      <protection locked="0"/>
    </xf>
    <xf numFmtId="49" fontId="62" fillId="0" borderId="0" xfId="38" applyNumberFormat="1" applyFont="1" applyBorder="1" applyAlignment="1">
      <alignment horizontal="right" vertical="top"/>
    </xf>
    <xf numFmtId="0" fontId="62" fillId="0" borderId="12" xfId="38" applyFont="1" applyBorder="1" applyAlignment="1">
      <alignment horizontal="justify" vertical="top" wrapText="1"/>
    </xf>
    <xf numFmtId="9" fontId="62" fillId="0" borderId="0" xfId="38" applyNumberFormat="1" applyFont="1" applyBorder="1" applyAlignment="1">
      <alignment horizontal="left" wrapText="1"/>
    </xf>
    <xf numFmtId="1" fontId="62" fillId="0" borderId="0" xfId="38" quotePrefix="1" applyNumberFormat="1" applyFont="1" applyBorder="1" applyAlignment="1">
      <alignment horizontal="right" wrapText="1"/>
    </xf>
    <xf numFmtId="4" fontId="62" fillId="0" borderId="0" xfId="38" applyNumberFormat="1" applyFont="1" applyProtection="1">
      <protection locked="0"/>
    </xf>
    <xf numFmtId="4" fontId="62" fillId="0" borderId="0" xfId="38" applyNumberFormat="1" applyFont="1"/>
    <xf numFmtId="0" fontId="4" fillId="0" borderId="0" xfId="38" applyFont="1"/>
    <xf numFmtId="0" fontId="1" fillId="0" borderId="4" xfId="38" applyFont="1" applyBorder="1" applyAlignment="1">
      <alignment horizontal="right"/>
    </xf>
    <xf numFmtId="1" fontId="21" fillId="0" borderId="4" xfId="38" applyNumberFormat="1" applyFont="1" applyBorder="1" applyAlignment="1">
      <alignment horizontal="right"/>
    </xf>
    <xf numFmtId="4" fontId="63" fillId="0" borderId="4" xfId="38" applyNumberFormat="1" applyFont="1" applyBorder="1" applyProtection="1">
      <protection locked="0"/>
    </xf>
    <xf numFmtId="9" fontId="62" fillId="0" borderId="0" xfId="38" applyNumberFormat="1" applyFont="1" applyBorder="1" applyAlignment="1">
      <alignment horizontal="right" wrapText="1"/>
    </xf>
    <xf numFmtId="49" fontId="64" fillId="0" borderId="0" xfId="38" applyNumberFormat="1" applyFont="1" applyBorder="1" applyAlignment="1">
      <alignment horizontal="right" vertical="top"/>
    </xf>
    <xf numFmtId="0" fontId="65" fillId="0" borderId="0" xfId="38" applyFont="1" applyAlignment="1">
      <alignment horizontal="justify" vertical="top" wrapText="1"/>
    </xf>
    <xf numFmtId="9" fontId="64" fillId="0" borderId="0" xfId="38" applyNumberFormat="1" applyFont="1" applyBorder="1" applyAlignment="1" applyProtection="1">
      <alignment horizontal="right" wrapText="1"/>
      <protection locked="0"/>
    </xf>
    <xf numFmtId="1" fontId="64" fillId="0" borderId="0" xfId="38" quotePrefix="1" applyNumberFormat="1" applyFont="1" applyBorder="1" applyAlignment="1">
      <alignment horizontal="right" wrapText="1"/>
    </xf>
    <xf numFmtId="4" fontId="64" fillId="0" borderId="0" xfId="38" applyNumberFormat="1" applyFont="1"/>
    <xf numFmtId="3" fontId="64" fillId="0" borderId="0" xfId="38" applyNumberFormat="1" applyFont="1"/>
    <xf numFmtId="0" fontId="66" fillId="0" borderId="0" xfId="38" applyFont="1"/>
    <xf numFmtId="9" fontId="21" fillId="0" borderId="0" xfId="38" applyNumberFormat="1" applyFont="1" applyBorder="1" applyAlignment="1" applyProtection="1">
      <alignment horizontal="right" wrapText="1"/>
      <protection locked="0"/>
    </xf>
    <xf numFmtId="3" fontId="21" fillId="0" borderId="0" xfId="38" applyNumberFormat="1" applyFont="1"/>
    <xf numFmtId="0" fontId="4" fillId="0" borderId="0" xfId="38" applyFont="1" applyAlignment="1">
      <alignment horizontal="right" vertical="top"/>
    </xf>
    <xf numFmtId="0" fontId="62" fillId="0" borderId="0" xfId="38" applyFont="1" applyBorder="1" applyAlignment="1">
      <alignment horizontal="left" vertical="top" wrapText="1"/>
    </xf>
    <xf numFmtId="0" fontId="4" fillId="0" borderId="0" xfId="38" applyFont="1" applyAlignment="1" applyProtection="1">
      <alignment horizontal="right"/>
      <protection locked="0"/>
    </xf>
    <xf numFmtId="4" fontId="4" fillId="0" borderId="0" xfId="38" applyNumberFormat="1" applyFont="1"/>
    <xf numFmtId="0" fontId="62" fillId="0" borderId="0" xfId="38" applyFont="1" applyAlignment="1">
      <alignment horizontal="justify" vertical="top" wrapText="1"/>
    </xf>
    <xf numFmtId="0" fontId="62" fillId="0" borderId="0" xfId="38" applyFont="1" applyBorder="1" applyAlignment="1">
      <alignment horizontal="justify" vertical="top" wrapText="1"/>
    </xf>
    <xf numFmtId="0" fontId="4" fillId="0" borderId="0" xfId="38" applyFont="1" applyBorder="1" applyAlignment="1" applyProtection="1">
      <alignment horizontal="right"/>
      <protection locked="0"/>
    </xf>
    <xf numFmtId="0" fontId="4" fillId="0" borderId="0" xfId="38" applyFont="1" applyBorder="1"/>
    <xf numFmtId="4" fontId="4" fillId="0" borderId="0" xfId="38" applyNumberFormat="1" applyFont="1" applyBorder="1"/>
    <xf numFmtId="0" fontId="62" fillId="0" borderId="4" xfId="38" applyFont="1" applyBorder="1" applyAlignment="1">
      <alignment horizontal="justify" vertical="top" wrapText="1"/>
    </xf>
    <xf numFmtId="0" fontId="4" fillId="0" borderId="4" xfId="38" applyFont="1" applyBorder="1" applyAlignment="1" applyProtection="1">
      <alignment horizontal="right"/>
      <protection locked="0"/>
    </xf>
    <xf numFmtId="0" fontId="4" fillId="0" borderId="4" xfId="38" applyFont="1" applyBorder="1"/>
    <xf numFmtId="4" fontId="4" fillId="0" borderId="4" xfId="38" applyNumberFormat="1" applyFont="1" applyBorder="1" applyProtection="1">
      <protection locked="0"/>
    </xf>
    <xf numFmtId="0" fontId="1" fillId="0" borderId="0" xfId="38" applyAlignment="1" applyProtection="1">
      <alignment horizontal="right"/>
      <protection locked="0"/>
    </xf>
    <xf numFmtId="0" fontId="62" fillId="0" borderId="0" xfId="38" applyFont="1" applyFill="1" applyBorder="1" applyAlignment="1">
      <alignment horizontal="justify" vertical="top" wrapText="1"/>
    </xf>
    <xf numFmtId="4" fontId="44" fillId="0" borderId="0" xfId="38" applyNumberFormat="1" applyFont="1"/>
    <xf numFmtId="0" fontId="4" fillId="0" borderId="4" xfId="38" applyFont="1" applyBorder="1" applyProtection="1">
      <protection locked="0"/>
    </xf>
    <xf numFmtId="4" fontId="4" fillId="0" borderId="4" xfId="38" applyNumberFormat="1" applyFont="1" applyBorder="1"/>
    <xf numFmtId="0" fontId="4" fillId="0" borderId="0" xfId="38" applyFont="1" applyProtection="1">
      <protection locked="0"/>
    </xf>
    <xf numFmtId="0" fontId="1" fillId="0" borderId="0" xfId="38" applyProtection="1">
      <protection locked="0"/>
    </xf>
    <xf numFmtId="4" fontId="4" fillId="17" borderId="16" xfId="0" applyFont="1" applyFill="1" applyBorder="1" applyAlignment="1" applyProtection="1">
      <alignment horizontal="center" vertical="top" wrapText="1"/>
    </xf>
    <xf numFmtId="4" fontId="4" fillId="17" borderId="17" xfId="0" applyFont="1" applyFill="1" applyBorder="1" applyAlignment="1" applyProtection="1">
      <alignment horizontal="center" vertical="top" wrapText="1"/>
    </xf>
    <xf numFmtId="4" fontId="4" fillId="17" borderId="20" xfId="0" applyFont="1" applyFill="1" applyBorder="1" applyAlignment="1" applyProtection="1">
      <alignment horizontal="center" vertical="top" wrapText="1"/>
    </xf>
    <xf numFmtId="4" fontId="44" fillId="17" borderId="15" xfId="0" applyFont="1" applyFill="1" applyBorder="1" applyAlignment="1" applyProtection="1">
      <alignment horizontal="center" vertical="top" wrapText="1"/>
    </xf>
    <xf numFmtId="4" fontId="44" fillId="17" borderId="0" xfId="0" applyFont="1" applyFill="1" applyBorder="1" applyAlignment="1" applyProtection="1">
      <alignment horizontal="center" vertical="top" wrapText="1"/>
    </xf>
    <xf numFmtId="4" fontId="44" fillId="17" borderId="19" xfId="0" applyFont="1" applyFill="1" applyBorder="1" applyAlignment="1" applyProtection="1">
      <alignment horizontal="center" vertical="top" wrapText="1"/>
    </xf>
    <xf numFmtId="4" fontId="4" fillId="17" borderId="13" xfId="0" applyFont="1" applyFill="1" applyBorder="1" applyAlignment="1" applyProtection="1">
      <alignment horizontal="center" vertical="top" wrapText="1"/>
    </xf>
    <xf numFmtId="4" fontId="4" fillId="17" borderId="14" xfId="0" applyFont="1" applyFill="1" applyBorder="1" applyAlignment="1" applyProtection="1">
      <alignment horizontal="center" vertical="top" wrapText="1"/>
    </xf>
    <xf numFmtId="4" fontId="4" fillId="17" borderId="18" xfId="0" applyFont="1" applyFill="1" applyBorder="1" applyAlignment="1" applyProtection="1">
      <alignment horizontal="center" vertical="top" wrapText="1"/>
    </xf>
    <xf numFmtId="49" fontId="1" fillId="0" borderId="0" xfId="38" applyNumberFormat="1" applyFont="1" applyAlignment="1" applyProtection="1">
      <alignment horizontal="left" wrapText="1"/>
      <protection locked="0"/>
    </xf>
    <xf numFmtId="0" fontId="1" fillId="0" borderId="0" xfId="38" applyAlignment="1" applyProtection="1">
      <protection locked="0"/>
    </xf>
    <xf numFmtId="49" fontId="1" fillId="0" borderId="0" xfId="38" applyNumberFormat="1" applyFont="1" applyAlignment="1">
      <alignment horizontal="left" vertical="top" wrapText="1"/>
    </xf>
    <xf numFmtId="0" fontId="1" fillId="0" borderId="0" xfId="38" applyAlignment="1">
      <alignment vertical="top"/>
    </xf>
    <xf numFmtId="49" fontId="1" fillId="0" borderId="0" xfId="38" applyNumberFormat="1" applyFont="1" applyFill="1" applyAlignment="1" applyProtection="1">
      <alignment horizontal="left" wrapText="1"/>
      <protection locked="0"/>
    </xf>
    <xf numFmtId="0" fontId="1" fillId="0" borderId="0" xfId="38" applyFill="1" applyAlignment="1" applyProtection="1">
      <protection locked="0"/>
    </xf>
    <xf numFmtId="0" fontId="21" fillId="0" borderId="0" xfId="38" applyFont="1" applyAlignment="1">
      <alignment horizontal="left" vertical="top" wrapText="1"/>
    </xf>
    <xf numFmtId="1" fontId="1" fillId="0" borderId="0" xfId="38" applyNumberFormat="1" applyFont="1" applyAlignment="1">
      <alignment horizontal="left" vertical="top" wrapText="1"/>
    </xf>
    <xf numFmtId="4" fontId="21" fillId="0" borderId="0" xfId="38" applyNumberFormat="1" applyFont="1" applyAlignment="1" applyProtection="1">
      <alignment horizontal="right" wrapText="1"/>
    </xf>
    <xf numFmtId="4" fontId="21" fillId="0" borderId="0" xfId="38" applyNumberFormat="1" applyFont="1" applyAlignment="1" applyProtection="1">
      <alignment horizontal="right"/>
    </xf>
    <xf numFmtId="4" fontId="1" fillId="0" borderId="0" xfId="38" applyNumberFormat="1" applyFont="1" applyAlignment="1" applyProtection="1">
      <alignment horizontal="right"/>
    </xf>
    <xf numFmtId="4" fontId="21" fillId="0" borderId="0" xfId="38" applyNumberFormat="1" applyFont="1" applyBorder="1" applyAlignment="1" applyProtection="1">
      <alignment horizontal="right"/>
    </xf>
    <xf numFmtId="4" fontId="1" fillId="0" borderId="0" xfId="38" applyNumberFormat="1" applyFont="1" applyFill="1" applyBorder="1" applyAlignment="1" applyProtection="1">
      <alignment horizontal="right" wrapText="1"/>
    </xf>
    <xf numFmtId="4" fontId="1" fillId="0" borderId="0" xfId="38" applyNumberFormat="1" applyAlignment="1" applyProtection="1">
      <alignment horizontal="right"/>
    </xf>
    <xf numFmtId="4" fontId="52" fillId="0" borderId="0" xfId="38" applyNumberFormat="1" applyFont="1" applyAlignment="1" applyProtection="1">
      <alignment horizontal="right"/>
    </xf>
    <xf numFmtId="4" fontId="21" fillId="0" borderId="0" xfId="38" applyNumberFormat="1" applyFont="1" applyProtection="1"/>
    <xf numFmtId="4" fontId="1" fillId="0" borderId="0" xfId="38" applyNumberFormat="1" applyProtection="1"/>
    <xf numFmtId="9" fontId="21" fillId="0" borderId="0" xfId="38" applyNumberFormat="1" applyFont="1" applyBorder="1" applyAlignment="1" applyProtection="1">
      <alignment horizontal="left" wrapText="1"/>
      <protection locked="0"/>
    </xf>
    <xf numFmtId="4" fontId="26" fillId="0" borderId="11" xfId="0" applyFont="1" applyBorder="1" applyAlignment="1" applyProtection="1">
      <alignment vertical="top"/>
    </xf>
    <xf numFmtId="4" fontId="4" fillId="0" borderId="0" xfId="0" applyFont="1" applyProtection="1"/>
    <xf numFmtId="4" fontId="26" fillId="0" borderId="0" xfId="0" applyFont="1" applyAlignment="1" applyProtection="1">
      <alignment vertical="top"/>
    </xf>
    <xf numFmtId="4" fontId="4" fillId="17" borderId="13" xfId="0" applyFont="1" applyFill="1" applyBorder="1" applyAlignment="1" applyProtection="1">
      <alignment vertical="top"/>
    </xf>
    <xf numFmtId="4" fontId="4" fillId="17" borderId="15" xfId="0" applyFont="1" applyFill="1" applyBorder="1" applyAlignment="1" applyProtection="1">
      <alignment vertical="top"/>
    </xf>
    <xf numFmtId="4" fontId="4" fillId="17" borderId="16" xfId="0" applyFont="1" applyFill="1" applyBorder="1" applyAlignment="1" applyProtection="1">
      <alignment vertical="top"/>
    </xf>
    <xf numFmtId="4" fontId="26" fillId="18" borderId="6" xfId="0" applyFont="1" applyFill="1" applyBorder="1" applyAlignment="1" applyProtection="1">
      <alignment vertical="top"/>
    </xf>
    <xf numFmtId="4" fontId="45" fillId="18" borderId="10" xfId="0" applyFont="1" applyFill="1" applyBorder="1" applyAlignment="1" applyProtection="1">
      <alignment vertical="top"/>
    </xf>
    <xf numFmtId="4" fontId="26" fillId="18" borderId="10" xfId="0" applyFont="1" applyFill="1" applyBorder="1" applyAlignment="1" applyProtection="1">
      <alignment vertical="top"/>
    </xf>
    <xf numFmtId="4" fontId="26" fillId="18" borderId="5" xfId="0" applyFont="1" applyFill="1" applyBorder="1" applyAlignment="1" applyProtection="1">
      <alignment vertical="top"/>
    </xf>
    <xf numFmtId="4" fontId="40" fillId="0" borderId="0" xfId="0" applyFont="1" applyAlignment="1" applyProtection="1">
      <alignment vertical="top"/>
    </xf>
    <xf numFmtId="4" fontId="25" fillId="0" borderId="0" xfId="0" applyFont="1" applyAlignment="1" applyProtection="1">
      <alignment vertical="top"/>
    </xf>
    <xf numFmtId="4" fontId="39" fillId="0" borderId="0" xfId="0" applyFont="1" applyAlignment="1" applyProtection="1">
      <alignment vertical="top"/>
    </xf>
    <xf numFmtId="0" fontId="39" fillId="0" borderId="0" xfId="0" applyNumberFormat="1" applyFont="1" applyAlignment="1" applyProtection="1">
      <alignment vertical="top"/>
    </xf>
    <xf numFmtId="49" fontId="26" fillId="17" borderId="11" xfId="0" applyNumberFormat="1" applyFont="1" applyFill="1" applyBorder="1" applyAlignment="1" applyProtection="1">
      <alignment vertical="top" wrapText="1"/>
    </xf>
    <xf numFmtId="3" fontId="26" fillId="17" borderId="5" xfId="0" applyNumberFormat="1" applyFont="1" applyFill="1" applyBorder="1" applyAlignment="1" applyProtection="1">
      <alignment vertical="top" wrapText="1"/>
    </xf>
    <xf numFmtId="166" fontId="26" fillId="17" borderId="5" xfId="0" applyNumberFormat="1" applyFont="1" applyFill="1" applyBorder="1" applyAlignment="1" applyProtection="1">
      <alignment vertical="top" wrapText="1"/>
    </xf>
    <xf numFmtId="0" fontId="26" fillId="0" borderId="0" xfId="0" applyNumberFormat="1" applyFont="1" applyAlignment="1" applyProtection="1">
      <alignment horizontal="left" vertical="top" wrapText="1"/>
    </xf>
    <xf numFmtId="4" fontId="26" fillId="0" borderId="0" xfId="0" applyFont="1" applyAlignment="1" applyProtection="1">
      <alignment horizontal="left" vertical="top" wrapText="1"/>
    </xf>
    <xf numFmtId="4" fontId="26" fillId="0" borderId="0" xfId="0" applyFont="1" applyAlignment="1" applyProtection="1">
      <alignment horizontal="left" vertical="top"/>
    </xf>
    <xf numFmtId="4" fontId="26" fillId="0" borderId="11" xfId="0" applyFont="1" applyFill="1" applyBorder="1" applyAlignment="1" applyProtection="1">
      <alignment vertical="top"/>
    </xf>
    <xf numFmtId="4" fontId="26" fillId="0" borderId="4" xfId="0" applyFont="1" applyBorder="1" applyAlignment="1" applyProtection="1">
      <alignment horizontal="left" vertical="top" wrapText="1"/>
    </xf>
    <xf numFmtId="4" fontId="26" fillId="0" borderId="4" xfId="0" applyFont="1" applyBorder="1" applyAlignment="1" applyProtection="1">
      <alignment horizontal="left" vertical="top"/>
    </xf>
    <xf numFmtId="4" fontId="26" fillId="0" borderId="0" xfId="0" applyFont="1" applyBorder="1" applyAlignment="1" applyProtection="1">
      <alignment vertical="top"/>
    </xf>
    <xf numFmtId="4" fontId="26" fillId="0" borderId="6" xfId="0" applyFont="1" applyBorder="1" applyAlignment="1" applyProtection="1">
      <alignment vertical="top"/>
    </xf>
    <xf numFmtId="4" fontId="25" fillId="0" borderId="10" xfId="0" applyFont="1" applyBorder="1" applyAlignment="1" applyProtection="1">
      <alignment vertical="top"/>
    </xf>
    <xf numFmtId="4" fontId="25" fillId="0" borderId="5" xfId="0" applyFont="1" applyBorder="1" applyAlignment="1" applyProtection="1">
      <alignment vertical="top"/>
    </xf>
    <xf numFmtId="4" fontId="26" fillId="0" borderId="0" xfId="0" applyFont="1" applyFill="1" applyAlignment="1" applyProtection="1">
      <alignment horizontal="left" vertical="top"/>
    </xf>
    <xf numFmtId="4" fontId="30" fillId="0" borderId="0" xfId="0" applyFont="1" applyBorder="1" applyAlignment="1" applyProtection="1">
      <alignment vertical="top" wrapText="1"/>
    </xf>
    <xf numFmtId="0" fontId="26" fillId="0" borderId="11" xfId="32" applyFont="1" applyBorder="1" applyAlignment="1" applyProtection="1">
      <alignment vertical="top" wrapText="1"/>
    </xf>
    <xf numFmtId="4" fontId="26" fillId="0" borderId="11" xfId="32" applyNumberFormat="1" applyFont="1" applyFill="1" applyBorder="1" applyAlignment="1" applyProtection="1">
      <alignment vertical="top" wrapText="1"/>
    </xf>
    <xf numFmtId="0" fontId="26" fillId="0" borderId="0" xfId="32" applyFont="1" applyBorder="1" applyAlignment="1" applyProtection="1">
      <alignment vertical="top" wrapText="1"/>
    </xf>
    <xf numFmtId="4" fontId="26" fillId="0" borderId="0" xfId="32" applyNumberFormat="1" applyFont="1" applyFill="1" applyBorder="1" applyAlignment="1" applyProtection="1">
      <alignment vertical="top" wrapText="1"/>
    </xf>
    <xf numFmtId="4" fontId="26" fillId="0" borderId="0" xfId="32" applyNumberFormat="1" applyFont="1" applyBorder="1" applyAlignment="1" applyProtection="1">
      <alignment vertical="top"/>
    </xf>
    <xf numFmtId="4" fontId="26" fillId="0" borderId="0" xfId="0" applyFont="1" applyAlignment="1" applyProtection="1">
      <alignment horizontal="left" vertical="top"/>
    </xf>
    <xf numFmtId="0" fontId="26" fillId="0" borderId="0" xfId="32" applyFont="1" applyBorder="1" applyAlignment="1" applyProtection="1">
      <alignment vertical="top" wrapText="1"/>
    </xf>
    <xf numFmtId="4" fontId="26" fillId="0" borderId="0" xfId="0" applyFont="1" applyFill="1" applyAlignment="1" applyProtection="1">
      <alignment vertical="top"/>
    </xf>
    <xf numFmtId="4" fontId="26" fillId="0" borderId="0" xfId="0" applyFont="1" applyFill="1" applyProtection="1"/>
    <xf numFmtId="4" fontId="4" fillId="0" borderId="0" xfId="0" applyFont="1" applyFill="1" applyProtection="1"/>
    <xf numFmtId="0" fontId="26" fillId="0" borderId="0" xfId="32" applyFont="1" applyFill="1" applyBorder="1" applyAlignment="1" applyProtection="1">
      <alignment vertical="top" wrapText="1"/>
    </xf>
    <xf numFmtId="4" fontId="26" fillId="0" borderId="0" xfId="0" applyFont="1" applyFill="1" applyBorder="1" applyAlignment="1" applyProtection="1">
      <alignment vertical="top"/>
    </xf>
    <xf numFmtId="4" fontId="26" fillId="0" borderId="0" xfId="32" applyNumberFormat="1" applyFont="1" applyFill="1" applyBorder="1" applyAlignment="1" applyProtection="1">
      <alignment vertical="top"/>
    </xf>
    <xf numFmtId="4" fontId="26" fillId="0" borderId="0" xfId="0" applyFont="1" applyAlignment="1" applyProtection="1">
      <alignment vertical="top" wrapText="1"/>
    </xf>
    <xf numFmtId="4" fontId="31" fillId="0" borderId="0" xfId="0" applyFont="1" applyProtection="1"/>
    <xf numFmtId="4" fontId="0" fillId="0" borderId="0" xfId="0" applyProtection="1"/>
    <xf numFmtId="0" fontId="25" fillId="0" borderId="0" xfId="0" applyNumberFormat="1" applyFont="1" applyAlignment="1" applyProtection="1">
      <alignment horizontal="left" vertical="top" wrapText="1"/>
    </xf>
    <xf numFmtId="0" fontId="25" fillId="0" borderId="0" xfId="0" applyNumberFormat="1" applyFont="1" applyAlignment="1" applyProtection="1">
      <alignment vertical="top" wrapText="1"/>
    </xf>
    <xf numFmtId="0" fontId="26" fillId="0" borderId="0" xfId="0" applyNumberFormat="1" applyFont="1" applyAlignment="1" applyProtection="1">
      <alignment vertical="top" wrapText="1"/>
    </xf>
    <xf numFmtId="2" fontId="26" fillId="0" borderId="0" xfId="0" applyNumberFormat="1" applyFont="1" applyAlignment="1" applyProtection="1">
      <alignment vertical="top" wrapText="1"/>
    </xf>
    <xf numFmtId="0" fontId="0" fillId="0" borderId="0" xfId="0" applyNumberFormat="1" applyAlignment="1" applyProtection="1">
      <alignment wrapText="1"/>
    </xf>
    <xf numFmtId="0" fontId="26" fillId="0" borderId="0" xfId="0" applyNumberFormat="1" applyFont="1" applyAlignment="1" applyProtection="1">
      <alignment vertical="top" wrapText="1"/>
    </xf>
    <xf numFmtId="0" fontId="26" fillId="0" borderId="4" xfId="0" applyNumberFormat="1" applyFont="1" applyBorder="1" applyAlignment="1" applyProtection="1">
      <alignment vertical="top" wrapText="1"/>
    </xf>
    <xf numFmtId="0" fontId="26" fillId="0" borderId="11" xfId="0" applyNumberFormat="1" applyFont="1" applyBorder="1" applyAlignment="1" applyProtection="1">
      <alignment vertical="top" wrapText="1"/>
    </xf>
    <xf numFmtId="2" fontId="26" fillId="0" borderId="0" xfId="0" applyNumberFormat="1" applyFont="1" applyFill="1" applyAlignment="1" applyProtection="1">
      <alignment vertical="top" wrapText="1"/>
    </xf>
    <xf numFmtId="0" fontId="26" fillId="0" borderId="0" xfId="0" applyNumberFormat="1" applyFont="1" applyFill="1" applyAlignment="1" applyProtection="1">
      <alignment vertical="top" wrapText="1"/>
    </xf>
    <xf numFmtId="0" fontId="0" fillId="0" borderId="0" xfId="0" applyNumberFormat="1" applyFill="1" applyAlignment="1" applyProtection="1">
      <alignment vertical="top" wrapText="1"/>
    </xf>
    <xf numFmtId="0" fontId="0" fillId="0" borderId="0" xfId="0" applyNumberFormat="1" applyFill="1" applyAlignment="1" applyProtection="1">
      <alignment wrapText="1"/>
    </xf>
    <xf numFmtId="0" fontId="26" fillId="0" borderId="11" xfId="0" applyNumberFormat="1" applyFont="1" applyFill="1" applyBorder="1" applyAlignment="1" applyProtection="1">
      <alignment vertical="top" wrapText="1"/>
    </xf>
    <xf numFmtId="3" fontId="26" fillId="0" borderId="11" xfId="0" applyNumberFormat="1" applyFont="1" applyFill="1" applyBorder="1" applyAlignment="1" applyProtection="1">
      <alignment vertical="top" wrapText="1"/>
    </xf>
    <xf numFmtId="0" fontId="26" fillId="0" borderId="0" xfId="0" applyNumberFormat="1" applyFont="1" applyFill="1" applyAlignment="1" applyProtection="1">
      <alignment vertical="top" wrapText="1"/>
    </xf>
    <xf numFmtId="0" fontId="26" fillId="0" borderId="4" xfId="0" applyNumberFormat="1" applyFont="1" applyFill="1" applyBorder="1" applyAlignment="1" applyProtection="1">
      <alignment vertical="top" wrapText="1"/>
    </xf>
    <xf numFmtId="0" fontId="32" fillId="0" borderId="0" xfId="0" applyNumberFormat="1" applyFont="1" applyAlignment="1" applyProtection="1">
      <alignment vertical="top" wrapText="1"/>
    </xf>
    <xf numFmtId="2" fontId="26" fillId="0" borderId="0" xfId="0" applyNumberFormat="1" applyFont="1" applyAlignment="1" applyProtection="1">
      <alignment vertical="top"/>
    </xf>
    <xf numFmtId="0" fontId="26" fillId="0" borderId="11" xfId="0" applyNumberFormat="1" applyFont="1" applyBorder="1" applyAlignment="1" applyProtection="1">
      <alignment vertical="top"/>
    </xf>
    <xf numFmtId="0" fontId="0" fillId="0" borderId="0" xfId="0" applyNumberFormat="1" applyProtection="1"/>
    <xf numFmtId="0" fontId="26" fillId="0" borderId="0" xfId="0" applyNumberFormat="1" applyFont="1" applyBorder="1" applyAlignment="1" applyProtection="1">
      <alignment vertical="top"/>
    </xf>
    <xf numFmtId="2" fontId="26" fillId="0" borderId="0" xfId="0" applyNumberFormat="1" applyFont="1" applyBorder="1" applyAlignment="1" applyProtection="1">
      <alignment vertical="top"/>
    </xf>
    <xf numFmtId="0" fontId="26" fillId="0" borderId="0" xfId="0" applyNumberFormat="1" applyFont="1" applyBorder="1" applyAlignment="1" applyProtection="1">
      <alignment vertical="top" wrapText="1"/>
    </xf>
    <xf numFmtId="4" fontId="26" fillId="0" borderId="0" xfId="0" applyNumberFormat="1" applyFont="1" applyBorder="1" applyAlignment="1" applyProtection="1"/>
    <xf numFmtId="4" fontId="26" fillId="0" borderId="0" xfId="0" applyNumberFormat="1" applyFont="1" applyFill="1" applyBorder="1" applyAlignment="1" applyProtection="1"/>
    <xf numFmtId="0" fontId="26" fillId="0" borderId="0" xfId="0" applyNumberFormat="1" applyFont="1" applyAlignment="1" applyProtection="1"/>
    <xf numFmtId="4" fontId="29" fillId="0" borderId="11" xfId="0" applyFont="1" applyBorder="1" applyAlignment="1" applyProtection="1">
      <alignment vertical="top" wrapText="1"/>
    </xf>
    <xf numFmtId="4" fontId="26" fillId="0" borderId="0" xfId="0" applyFont="1" applyBorder="1" applyAlignment="1" applyProtection="1">
      <alignment vertical="top" wrapText="1"/>
    </xf>
    <xf numFmtId="4" fontId="35" fillId="0" borderId="0" xfId="0" applyFont="1" applyAlignment="1" applyProtection="1">
      <alignment horizontal="left" vertical="top" wrapText="1"/>
    </xf>
    <xf numFmtId="4" fontId="37" fillId="0" borderId="0" xfId="0" applyFont="1" applyAlignment="1" applyProtection="1">
      <alignment horizontal="left" vertical="top" wrapText="1"/>
    </xf>
    <xf numFmtId="4" fontId="35" fillId="0" borderId="11" xfId="0" applyFont="1" applyBorder="1" applyAlignment="1" applyProtection="1">
      <alignment wrapText="1"/>
    </xf>
    <xf numFmtId="4" fontId="26" fillId="0" borderId="4" xfId="0" applyFont="1" applyFill="1" applyBorder="1" applyAlignment="1" applyProtection="1">
      <alignment horizontal="left" vertical="top" wrapText="1"/>
    </xf>
    <xf numFmtId="4" fontId="25" fillId="0" borderId="0" xfId="0" applyFont="1" applyBorder="1" applyAlignment="1" applyProtection="1">
      <alignment vertical="top"/>
    </xf>
    <xf numFmtId="4" fontId="26" fillId="0" borderId="0" xfId="0" applyFont="1" applyFill="1" applyAlignment="1" applyProtection="1">
      <alignment vertical="top" wrapText="1"/>
    </xf>
    <xf numFmtId="4" fontId="25" fillId="0" borderId="0" xfId="0" applyFont="1" applyFill="1" applyBorder="1" applyAlignment="1" applyProtection="1">
      <alignment vertical="top"/>
    </xf>
    <xf numFmtId="49" fontId="26" fillId="0" borderId="11" xfId="0" applyNumberFormat="1" applyFont="1" applyBorder="1" applyAlignment="1" applyProtection="1">
      <alignment vertical="top" wrapText="1"/>
    </xf>
    <xf numFmtId="3" fontId="26" fillId="0" borderId="5" xfId="0" applyNumberFormat="1" applyFont="1" applyBorder="1" applyAlignment="1" applyProtection="1">
      <alignment vertical="top" wrapText="1"/>
    </xf>
    <xf numFmtId="166" fontId="26" fillId="0" borderId="5" xfId="0" applyNumberFormat="1" applyFont="1" applyBorder="1" applyAlignment="1" applyProtection="1">
      <alignment vertical="top" wrapText="1"/>
    </xf>
    <xf numFmtId="49" fontId="26" fillId="0" borderId="0" xfId="0" applyNumberFormat="1" applyFont="1" applyBorder="1" applyAlignment="1" applyProtection="1">
      <alignment vertical="top" wrapText="1"/>
    </xf>
    <xf numFmtId="3" fontId="26" fillId="0" borderId="0" xfId="0" applyNumberFormat="1" applyFont="1" applyBorder="1" applyAlignment="1" applyProtection="1">
      <alignment vertical="top" wrapText="1"/>
    </xf>
    <xf numFmtId="166" fontId="26" fillId="0" borderId="0" xfId="0" applyNumberFormat="1" applyFont="1" applyBorder="1" applyAlignment="1" applyProtection="1">
      <alignment vertical="top" wrapText="1"/>
    </xf>
    <xf numFmtId="4" fontId="29" fillId="0" borderId="0" xfId="0" applyFont="1" applyBorder="1" applyAlignment="1" applyProtection="1">
      <alignment vertical="top" wrapText="1"/>
    </xf>
    <xf numFmtId="4" fontId="29" fillId="0" borderId="0" xfId="0" applyFont="1" applyBorder="1" applyAlignment="1" applyProtection="1">
      <alignment vertical="top" wrapText="1"/>
    </xf>
    <xf numFmtId="4" fontId="26" fillId="0" borderId="0" xfId="0" applyNumberFormat="1" applyFont="1" applyFill="1" applyBorder="1" applyAlignment="1" applyProtection="1">
      <alignment vertical="top" wrapText="1"/>
    </xf>
    <xf numFmtId="4" fontId="30" fillId="0" borderId="11" xfId="0" applyFont="1" applyFill="1" applyBorder="1" applyAlignment="1" applyProtection="1">
      <alignment vertical="top"/>
    </xf>
    <xf numFmtId="4" fontId="26" fillId="0" borderId="0" xfId="0" applyFont="1" applyFill="1" applyBorder="1" applyAlignment="1" applyProtection="1">
      <alignment horizontal="left" vertical="top" wrapText="1"/>
    </xf>
    <xf numFmtId="4" fontId="26" fillId="0" borderId="0" xfId="0" applyFont="1" applyAlignment="1" applyProtection="1">
      <alignment vertical="top" wrapText="1"/>
    </xf>
    <xf numFmtId="4" fontId="38" fillId="0" borderId="0" xfId="0" applyFont="1" applyAlignment="1" applyProtection="1">
      <alignment horizontal="left" vertical="top" wrapText="1"/>
    </xf>
    <xf numFmtId="4" fontId="4" fillId="0" borderId="0" xfId="0" applyFont="1" applyAlignment="1" applyProtection="1">
      <alignment wrapText="1"/>
    </xf>
    <xf numFmtId="4" fontId="36" fillId="0" borderId="11" xfId="0" applyFont="1" applyBorder="1" applyAlignment="1" applyProtection="1">
      <alignment horizontal="left" vertical="top" wrapText="1"/>
    </xf>
    <xf numFmtId="4" fontId="38" fillId="0" borderId="4" xfId="0" applyFont="1" applyBorder="1" applyAlignment="1" applyProtection="1">
      <alignment horizontal="left" vertical="top" wrapText="1"/>
    </xf>
    <xf numFmtId="0" fontId="26" fillId="0" borderId="0" xfId="0" applyNumberFormat="1" applyFont="1" applyFill="1" applyBorder="1" applyAlignment="1" applyProtection="1">
      <alignment vertical="top" wrapText="1"/>
    </xf>
    <xf numFmtId="4" fontId="33" fillId="0" borderId="0" xfId="0" applyFont="1" applyFill="1" applyBorder="1" applyAlignment="1" applyProtection="1">
      <alignment vertical="top"/>
    </xf>
    <xf numFmtId="4" fontId="30" fillId="0" borderId="4" xfId="0" applyFont="1" applyFill="1" applyBorder="1" applyAlignment="1" applyProtection="1">
      <alignment vertical="top" wrapText="1"/>
    </xf>
    <xf numFmtId="4" fontId="26" fillId="0" borderId="4" xfId="0" applyFont="1" applyFill="1" applyBorder="1" applyAlignment="1" applyProtection="1">
      <alignment vertical="top" wrapText="1"/>
    </xf>
    <xf numFmtId="4" fontId="29" fillId="0" borderId="4" xfId="0" applyFont="1" applyBorder="1" applyAlignment="1" applyProtection="1">
      <alignment horizontal="left" vertical="top" wrapText="1"/>
    </xf>
    <xf numFmtId="4" fontId="29" fillId="0" borderId="0" xfId="0" applyFont="1" applyBorder="1" applyAlignment="1" applyProtection="1">
      <alignment horizontal="left" vertical="top" wrapText="1"/>
    </xf>
    <xf numFmtId="4" fontId="34" fillId="0" borderId="0" xfId="0" applyFont="1" applyBorder="1" applyAlignment="1" applyProtection="1">
      <alignment vertical="top"/>
    </xf>
    <xf numFmtId="4" fontId="34" fillId="0" borderId="4" xfId="0" applyFont="1" applyFill="1" applyBorder="1" applyAlignment="1" applyProtection="1">
      <alignment horizontal="left" vertical="top" wrapText="1"/>
    </xf>
    <xf numFmtId="4" fontId="26" fillId="0" borderId="0" xfId="0" applyFont="1" applyFill="1" applyAlignment="1" applyProtection="1">
      <alignment horizontal="left" vertical="top" wrapText="1"/>
    </xf>
    <xf numFmtId="49" fontId="35" fillId="0" borderId="0" xfId="0" applyNumberFormat="1" applyFont="1" applyAlignment="1" applyProtection="1">
      <alignment horizontal="left" vertical="top" wrapText="1"/>
    </xf>
    <xf numFmtId="4" fontId="26" fillId="0" borderId="10" xfId="0" applyFont="1" applyBorder="1" applyAlignment="1" applyProtection="1">
      <alignment vertical="top"/>
    </xf>
    <xf numFmtId="2" fontId="26" fillId="0" borderId="11" xfId="0" applyNumberFormat="1" applyFont="1" applyBorder="1" applyAlignment="1" applyProtection="1">
      <alignment vertical="top" wrapText="1"/>
      <protection locked="0"/>
    </xf>
    <xf numFmtId="2" fontId="26" fillId="0" borderId="11" xfId="0" applyNumberFormat="1" applyFont="1" applyFill="1" applyBorder="1" applyAlignment="1" applyProtection="1">
      <alignment vertical="top" wrapText="1"/>
      <protection locked="0"/>
    </xf>
    <xf numFmtId="2" fontId="26" fillId="0" borderId="11" xfId="0" applyNumberFormat="1" applyFont="1" applyBorder="1" applyAlignment="1" applyProtection="1">
      <alignment vertical="top"/>
      <protection locked="0"/>
    </xf>
    <xf numFmtId="4" fontId="26" fillId="0" borderId="11" xfId="33" applyFont="1" applyFill="1" applyBorder="1" applyAlignment="1" applyProtection="1">
      <alignment vertical="top"/>
      <protection locked="0"/>
    </xf>
    <xf numFmtId="49" fontId="21" fillId="0" borderId="0" xfId="38" applyNumberFormat="1" applyFont="1" applyAlignment="1" applyProtection="1">
      <alignment horizontal="right" vertical="top"/>
    </xf>
    <xf numFmtId="0" fontId="1" fillId="0" borderId="0" xfId="38" applyFont="1" applyAlignment="1" applyProtection="1">
      <alignment horizontal="justify" wrapText="1"/>
    </xf>
    <xf numFmtId="0" fontId="1" fillId="0" borderId="0" xfId="38" applyFont="1" applyAlignment="1" applyProtection="1">
      <alignment horizontal="right"/>
    </xf>
    <xf numFmtId="1" fontId="21" fillId="0" borderId="0" xfId="38" applyNumberFormat="1" applyFont="1" applyAlignment="1" applyProtection="1">
      <alignment horizontal="right"/>
    </xf>
    <xf numFmtId="4" fontId="21" fillId="0" borderId="0" xfId="38" applyNumberFormat="1" applyFont="1" applyAlignment="1" applyProtection="1"/>
    <xf numFmtId="49" fontId="46" fillId="0" borderId="0" xfId="38" applyNumberFormat="1" applyFont="1" applyAlignment="1" applyProtection="1">
      <alignment horizontal="right" vertical="top"/>
    </xf>
    <xf numFmtId="0" fontId="47" fillId="0" borderId="0" xfId="38" applyFont="1" applyAlignment="1" applyProtection="1">
      <alignment vertical="top"/>
    </xf>
    <xf numFmtId="0" fontId="1" fillId="0" borderId="0" xfId="38" applyAlignment="1" applyProtection="1">
      <alignment horizontal="right"/>
    </xf>
    <xf numFmtId="49" fontId="47" fillId="0" borderId="0" xfId="38" applyNumberFormat="1" applyFont="1" applyAlignment="1" applyProtection="1">
      <alignment horizontal="right" vertical="top"/>
    </xf>
    <xf numFmtId="9" fontId="48" fillId="0" borderId="0" xfId="38" applyNumberFormat="1" applyFont="1" applyAlignment="1" applyProtection="1">
      <alignment horizontal="right"/>
    </xf>
    <xf numFmtId="1" fontId="48" fillId="0" borderId="0" xfId="38" applyNumberFormat="1" applyFont="1" applyAlignment="1" applyProtection="1">
      <alignment horizontal="right"/>
    </xf>
    <xf numFmtId="4" fontId="48" fillId="0" borderId="0" xfId="38" applyNumberFormat="1" applyFont="1" applyAlignment="1" applyProtection="1">
      <alignment horizontal="right"/>
    </xf>
    <xf numFmtId="4" fontId="48" fillId="0" borderId="0" xfId="38" applyNumberFormat="1" applyFont="1" applyAlignment="1" applyProtection="1"/>
    <xf numFmtId="49" fontId="49" fillId="0" borderId="0" xfId="38" applyNumberFormat="1" applyFont="1" applyAlignment="1" applyProtection="1">
      <alignment horizontal="right" vertical="top"/>
    </xf>
    <xf numFmtId="0" fontId="49" fillId="0" borderId="0" xfId="38" applyFont="1" applyAlignment="1" applyProtection="1">
      <alignment vertical="top"/>
    </xf>
    <xf numFmtId="9" fontId="50" fillId="0" borderId="0" xfId="38" applyNumberFormat="1" applyFont="1" applyAlignment="1" applyProtection="1">
      <alignment horizontal="right"/>
    </xf>
    <xf numFmtId="1" fontId="50" fillId="0" borderId="0" xfId="38" applyNumberFormat="1" applyFont="1" applyAlignment="1" applyProtection="1">
      <alignment horizontal="right"/>
    </xf>
    <xf numFmtId="4" fontId="50" fillId="0" borderId="0" xfId="38" applyNumberFormat="1" applyFont="1" applyAlignment="1" applyProtection="1">
      <alignment horizontal="right"/>
    </xf>
    <xf numFmtId="4" fontId="50" fillId="0" borderId="0" xfId="38" applyNumberFormat="1" applyFont="1" applyAlignment="1" applyProtection="1"/>
    <xf numFmtId="0" fontId="44" fillId="0" borderId="0" xfId="38" applyFont="1" applyAlignment="1" applyProtection="1">
      <alignment horizontal="justify"/>
    </xf>
    <xf numFmtId="9" fontId="21" fillId="0" borderId="0" xfId="38" applyNumberFormat="1" applyFont="1" applyAlignment="1" applyProtection="1">
      <alignment horizontal="right"/>
    </xf>
    <xf numFmtId="49" fontId="51" fillId="0" borderId="0" xfId="38" applyNumberFormat="1" applyFont="1" applyAlignment="1" applyProtection="1">
      <alignment horizontal="right" vertical="top"/>
    </xf>
    <xf numFmtId="0" fontId="51" fillId="0" borderId="0" xfId="38" applyFont="1" applyAlignment="1" applyProtection="1">
      <alignment horizontal="justify" vertical="top" wrapText="1"/>
    </xf>
    <xf numFmtId="0" fontId="21" fillId="0" borderId="0" xfId="38" applyFont="1" applyAlignment="1" applyProtection="1">
      <alignment horizontal="justify" vertical="top" wrapText="1"/>
    </xf>
    <xf numFmtId="0" fontId="1" fillId="0" borderId="0" xfId="38" applyFont="1" applyAlignment="1" applyProtection="1">
      <alignment horizontal="justify"/>
    </xf>
    <xf numFmtId="1" fontId="51" fillId="0" borderId="0" xfId="38" applyNumberFormat="1" applyFont="1" applyAlignment="1" applyProtection="1">
      <alignment horizontal="right"/>
    </xf>
    <xf numFmtId="4" fontId="51" fillId="0" borderId="0" xfId="38" applyNumberFormat="1" applyFont="1" applyAlignment="1" applyProtection="1">
      <alignment horizontal="right"/>
    </xf>
    <xf numFmtId="4" fontId="51" fillId="0" borderId="0" xfId="38" applyNumberFormat="1" applyFont="1" applyAlignment="1" applyProtection="1"/>
    <xf numFmtId="0" fontId="52" fillId="0" borderId="0" xfId="38" applyFont="1" applyAlignment="1" applyProtection="1">
      <alignment horizontal="justify"/>
    </xf>
    <xf numFmtId="49" fontId="21" fillId="0" borderId="0" xfId="38" applyNumberFormat="1" applyFont="1" applyAlignment="1" applyProtection="1">
      <alignment horizontal="right" vertical="top" wrapText="1"/>
    </xf>
    <xf numFmtId="4" fontId="21" fillId="0" borderId="0" xfId="38" applyNumberFormat="1" applyFont="1" applyBorder="1" applyProtection="1"/>
    <xf numFmtId="0" fontId="1" fillId="0" borderId="0" xfId="38" quotePrefix="1" applyFont="1" applyAlignment="1" applyProtection="1">
      <alignment horizontal="justify" wrapText="1"/>
    </xf>
    <xf numFmtId="49" fontId="21" fillId="0" borderId="0" xfId="38" applyNumberFormat="1" applyFont="1" applyAlignment="1" applyProtection="1">
      <alignment horizontal="right" wrapText="1"/>
    </xf>
    <xf numFmtId="3" fontId="21" fillId="0" borderId="0" xfId="38" applyNumberFormat="1" applyFont="1" applyAlignment="1" applyProtection="1">
      <alignment horizontal="right" wrapText="1"/>
    </xf>
    <xf numFmtId="0" fontId="52" fillId="0" borderId="0" xfId="38" applyFont="1" applyAlignment="1" applyProtection="1">
      <alignment horizontal="justify" wrapText="1"/>
    </xf>
    <xf numFmtId="49" fontId="1" fillId="0" borderId="0" xfId="38" applyNumberFormat="1" applyAlignment="1" applyProtection="1">
      <alignment horizontal="right" vertical="top" wrapText="1"/>
    </xf>
    <xf numFmtId="0" fontId="1" fillId="0" borderId="0" xfId="38" applyFont="1" applyAlignment="1" applyProtection="1">
      <alignment horizontal="justify" vertical="top"/>
    </xf>
    <xf numFmtId="49" fontId="1" fillId="0" borderId="0" xfId="38" applyNumberFormat="1" applyFont="1" applyAlignment="1" applyProtection="1">
      <alignment horizontal="right" wrapText="1"/>
    </xf>
    <xf numFmtId="3" fontId="1" fillId="0" borderId="0" xfId="38" applyNumberFormat="1" applyFont="1" applyAlignment="1" applyProtection="1">
      <alignment horizontal="right" vertical="top" wrapText="1"/>
    </xf>
    <xf numFmtId="4" fontId="1" fillId="0" borderId="0" xfId="38" applyNumberFormat="1" applyFont="1" applyAlignment="1" applyProtection="1">
      <alignment horizontal="right" vertical="top"/>
    </xf>
    <xf numFmtId="49" fontId="1" fillId="0" borderId="0" xfId="38" applyNumberFormat="1" applyFont="1" applyAlignment="1" applyProtection="1">
      <alignment horizontal="right" vertical="top" wrapText="1"/>
    </xf>
    <xf numFmtId="0" fontId="1" fillId="0" borderId="0" xfId="38" applyFont="1" applyAlignment="1" applyProtection="1">
      <alignment horizontal="justify" vertical="top" wrapText="1"/>
    </xf>
    <xf numFmtId="3" fontId="1" fillId="0" borderId="0" xfId="38" applyNumberFormat="1" applyFont="1" applyAlignment="1" applyProtection="1">
      <alignment horizontal="right" wrapText="1"/>
    </xf>
    <xf numFmtId="49" fontId="3" fillId="0" borderId="0" xfId="38" applyNumberFormat="1" applyFont="1" applyAlignment="1" applyProtection="1">
      <alignment horizontal="right" vertical="top" wrapText="1"/>
    </xf>
    <xf numFmtId="0" fontId="53" fillId="0" borderId="0" xfId="38" applyFont="1" applyProtection="1"/>
    <xf numFmtId="49" fontId="1" fillId="0" borderId="0" xfId="38" applyNumberFormat="1" applyFont="1" applyAlignment="1" applyProtection="1">
      <alignment horizontal="left" wrapText="1"/>
    </xf>
    <xf numFmtId="3" fontId="1" fillId="0" borderId="0" xfId="38" applyNumberFormat="1" applyFont="1" applyAlignment="1" applyProtection="1">
      <alignment horizontal="right" wrapText="1"/>
    </xf>
    <xf numFmtId="0" fontId="1" fillId="0" borderId="0" xfId="38" applyAlignment="1" applyProtection="1">
      <alignment horizontal="right"/>
    </xf>
    <xf numFmtId="3" fontId="1" fillId="0" borderId="0" xfId="38" applyNumberFormat="1" applyFont="1" applyAlignment="1" applyProtection="1">
      <alignment horizontal="left" wrapText="1"/>
    </xf>
    <xf numFmtId="0" fontId="1" fillId="0" borderId="0" xfId="38" applyAlignment="1" applyProtection="1">
      <alignment horizontal="left"/>
    </xf>
    <xf numFmtId="0" fontId="54" fillId="0" borderId="0" xfId="38" applyFont="1" applyAlignment="1" applyProtection="1">
      <alignment horizontal="justify" vertical="top" wrapText="1"/>
    </xf>
    <xf numFmtId="0" fontId="1" fillId="0" borderId="0" xfId="38" applyFont="1" applyBorder="1" applyAlignment="1" applyProtection="1">
      <alignment horizontal="left" vertical="justify" wrapText="1"/>
    </xf>
    <xf numFmtId="9" fontId="21" fillId="0" borderId="0" xfId="38" applyNumberFormat="1" applyFont="1" applyAlignment="1" applyProtection="1">
      <alignment horizontal="right" wrapText="1"/>
    </xf>
    <xf numFmtId="1" fontId="21" fillId="0" borderId="0" xfId="38" applyNumberFormat="1" applyFont="1" applyAlignment="1" applyProtection="1">
      <alignment horizontal="right" wrapText="1"/>
    </xf>
    <xf numFmtId="0" fontId="1" fillId="0" borderId="0" xfId="38" applyFont="1" applyAlignment="1" applyProtection="1">
      <alignment horizontal="right" wrapText="1"/>
    </xf>
    <xf numFmtId="0" fontId="1" fillId="0" borderId="0" xfId="38" applyFont="1" applyAlignment="1" applyProtection="1">
      <alignment horizontal="right" vertical="top" wrapText="1"/>
    </xf>
    <xf numFmtId="1" fontId="1" fillId="0" borderId="0" xfId="38" applyNumberFormat="1" applyFont="1" applyAlignment="1" applyProtection="1">
      <alignment horizontal="right" vertical="top"/>
    </xf>
    <xf numFmtId="0" fontId="1" fillId="0" borderId="0" xfId="38" applyFont="1" applyBorder="1" applyAlignment="1" applyProtection="1">
      <alignment horizontal="right" wrapText="1"/>
    </xf>
    <xf numFmtId="1" fontId="1" fillId="0" borderId="0" xfId="38" applyNumberFormat="1" applyFont="1" applyFill="1" applyBorder="1" applyAlignment="1" applyProtection="1">
      <alignment horizontal="right" wrapText="1"/>
    </xf>
    <xf numFmtId="4" fontId="1" fillId="0" borderId="0" xfId="38" applyNumberFormat="1" applyFont="1" applyFill="1" applyBorder="1" applyAlignment="1" applyProtection="1">
      <alignment horizontal="left" vertical="justify" wrapText="1"/>
    </xf>
    <xf numFmtId="0" fontId="52" fillId="0" borderId="0" xfId="38" applyFont="1" applyBorder="1" applyAlignment="1" applyProtection="1">
      <alignment horizontal="right" vertical="justify" wrapText="1"/>
    </xf>
    <xf numFmtId="0" fontId="1" fillId="0" borderId="0" xfId="38" applyNumberFormat="1" applyFont="1" applyAlignment="1" applyProtection="1">
      <alignment horizontal="justify" wrapText="1"/>
    </xf>
    <xf numFmtId="0" fontId="1" fillId="0" borderId="0" xfId="38" applyAlignment="1" applyProtection="1">
      <alignment horizontal="right" vertical="top"/>
    </xf>
    <xf numFmtId="0" fontId="1" fillId="0" borderId="0" xfId="38" applyProtection="1"/>
    <xf numFmtId="0" fontId="52" fillId="0" borderId="0" xfId="38" applyFont="1" applyAlignment="1" applyProtection="1">
      <alignment horizontal="justify" vertical="top" wrapText="1"/>
    </xf>
    <xf numFmtId="0" fontId="1" fillId="0" borderId="0" xfId="38" quotePrefix="1" applyFont="1" applyAlignment="1" applyProtection="1">
      <alignment horizontal="justify" vertical="top" wrapText="1"/>
    </xf>
    <xf numFmtId="3" fontId="1" fillId="0" borderId="0" xfId="38" applyNumberFormat="1" applyFont="1" applyAlignment="1" applyProtection="1">
      <alignment horizontal="left" wrapText="1"/>
    </xf>
    <xf numFmtId="0" fontId="56" fillId="0" borderId="0" xfId="65" applyFont="1" applyBorder="1" applyAlignment="1" applyProtection="1">
      <alignment horizontal="left" vertical="center" wrapText="1"/>
    </xf>
    <xf numFmtId="49" fontId="21" fillId="0" borderId="0" xfId="38" applyNumberFormat="1" applyFont="1" applyBorder="1" applyAlignment="1" applyProtection="1">
      <alignment horizontal="right" wrapText="1"/>
    </xf>
    <xf numFmtId="3" fontId="21" fillId="0" borderId="0" xfId="38" applyNumberFormat="1" applyFont="1" applyBorder="1" applyAlignment="1" applyProtection="1">
      <alignment horizontal="right" wrapText="1"/>
    </xf>
    <xf numFmtId="0" fontId="21" fillId="0" borderId="0" xfId="38" applyFont="1" applyAlignment="1" applyProtection="1">
      <alignment horizontal="right" wrapText="1"/>
    </xf>
    <xf numFmtId="49" fontId="21" fillId="0" borderId="0" xfId="38" applyNumberFormat="1" applyFont="1" applyAlignment="1" applyProtection="1">
      <alignment horizontal="left" wrapText="1"/>
    </xf>
    <xf numFmtId="0" fontId="21" fillId="0" borderId="0" xfId="38" applyFont="1" applyAlignment="1" applyProtection="1">
      <alignment horizontal="left" wrapText="1"/>
    </xf>
    <xf numFmtId="49" fontId="1" fillId="0" borderId="0" xfId="38" applyNumberFormat="1" applyFont="1" applyAlignment="1" applyProtection="1">
      <alignment horizontal="right" vertical="top"/>
    </xf>
    <xf numFmtId="0" fontId="21" fillId="0" borderId="0" xfId="38" applyFont="1" applyAlignment="1" applyProtection="1">
      <alignment vertical="top" wrapText="1"/>
    </xf>
    <xf numFmtId="49" fontId="21" fillId="0" borderId="0" xfId="38" applyNumberFormat="1" applyFont="1" applyAlignment="1" applyProtection="1">
      <alignment horizontal="right"/>
    </xf>
    <xf numFmtId="3" fontId="21" fillId="0" borderId="0" xfId="38" applyNumberFormat="1" applyFont="1" applyAlignment="1" applyProtection="1">
      <alignment horizontal="right"/>
    </xf>
    <xf numFmtId="4" fontId="21" fillId="0" borderId="0" xfId="38" applyNumberFormat="1" applyFont="1" applyAlignment="1" applyProtection="1">
      <alignment wrapText="1"/>
    </xf>
    <xf numFmtId="0" fontId="50" fillId="0" borderId="0" xfId="38" applyFont="1" applyAlignment="1" applyProtection="1">
      <alignment vertical="top" wrapText="1"/>
    </xf>
    <xf numFmtId="49" fontId="21" fillId="0" borderId="0" xfId="38" applyNumberFormat="1" applyFont="1" applyBorder="1" applyAlignment="1" applyProtection="1">
      <alignment horizontal="left" wrapText="1"/>
    </xf>
    <xf numFmtId="0" fontId="1" fillId="0" borderId="0" xfId="38" applyFont="1" applyAlignment="1" applyProtection="1">
      <alignment vertical="top" wrapText="1"/>
    </xf>
    <xf numFmtId="0" fontId="57" fillId="0" borderId="0" xfId="38" applyFont="1" applyProtection="1"/>
    <xf numFmtId="49" fontId="1" fillId="0" borderId="0" xfId="38" applyNumberFormat="1" applyFont="1" applyAlignment="1" applyProtection="1">
      <alignment horizontal="left" wrapText="1"/>
    </xf>
    <xf numFmtId="0" fontId="1" fillId="0" borderId="0" xfId="38" applyAlignment="1" applyProtection="1"/>
    <xf numFmtId="4" fontId="21" fillId="0" borderId="0" xfId="38" applyNumberFormat="1" applyFont="1" applyBorder="1" applyAlignment="1" applyProtection="1">
      <alignment wrapText="1"/>
    </xf>
    <xf numFmtId="0" fontId="21" fillId="0" borderId="0" xfId="38" quotePrefix="1" applyFont="1" applyAlignment="1" applyProtection="1">
      <alignment vertical="top" wrapText="1"/>
    </xf>
    <xf numFmtId="1" fontId="1" fillId="0" borderId="0" xfId="38" applyNumberFormat="1" applyFont="1" applyAlignment="1" applyProtection="1">
      <alignment horizontal="right" wrapText="1"/>
    </xf>
    <xf numFmtId="1" fontId="1" fillId="0" borderId="0" xfId="38" applyNumberFormat="1" applyFont="1" applyBorder="1" applyAlignment="1" applyProtection="1">
      <alignment horizontal="right" wrapText="1"/>
    </xf>
    <xf numFmtId="0" fontId="1" fillId="0" borderId="0" xfId="38" quotePrefix="1" applyFont="1" applyBorder="1" applyAlignment="1" applyProtection="1">
      <alignment horizontal="left" vertical="justify" wrapText="1"/>
    </xf>
    <xf numFmtId="0" fontId="1" fillId="0" borderId="0" xfId="38" applyFont="1" applyAlignment="1" applyProtection="1">
      <alignment horizontal="right" vertical="top"/>
    </xf>
    <xf numFmtId="0" fontId="1" fillId="0" borderId="12" xfId="38" applyFont="1" applyBorder="1" applyAlignment="1" applyProtection="1">
      <alignment horizontal="left" vertical="justify"/>
    </xf>
    <xf numFmtId="0" fontId="1" fillId="0" borderId="12" xfId="38" applyFont="1" applyBorder="1" applyAlignment="1" applyProtection="1">
      <alignment horizontal="right"/>
    </xf>
    <xf numFmtId="0" fontId="58" fillId="0" borderId="0" xfId="38" applyFont="1" applyBorder="1" applyAlignment="1" applyProtection="1">
      <alignment horizontal="left" vertical="justify" wrapText="1"/>
    </xf>
    <xf numFmtId="1" fontId="58" fillId="0" borderId="0" xfId="38" applyNumberFormat="1" applyFont="1" applyBorder="1" applyAlignment="1" applyProtection="1">
      <alignment horizontal="right" wrapText="1"/>
    </xf>
    <xf numFmtId="0" fontId="1" fillId="0" borderId="0" xfId="38" applyFont="1" applyBorder="1" applyAlignment="1" applyProtection="1">
      <alignment horizontal="left" vertical="justify"/>
    </xf>
    <xf numFmtId="0" fontId="1" fillId="0" borderId="0" xfId="38" applyFont="1" applyBorder="1" applyAlignment="1" applyProtection="1">
      <alignment horizontal="right"/>
    </xf>
    <xf numFmtId="0" fontId="1" fillId="0" borderId="0" xfId="38" applyFont="1" applyAlignment="1" applyProtection="1">
      <alignment wrapText="1"/>
    </xf>
    <xf numFmtId="0" fontId="1" fillId="0" borderId="0" xfId="38" quotePrefix="1" applyAlignment="1" applyProtection="1">
      <alignment wrapText="1"/>
    </xf>
    <xf numFmtId="49" fontId="1" fillId="0" borderId="0" xfId="38" applyNumberFormat="1" applyFont="1" applyAlignment="1" applyProtection="1">
      <alignment horizontal="justify" vertical="center" wrapText="1"/>
    </xf>
    <xf numFmtId="49" fontId="21" fillId="0" borderId="0" xfId="38" applyNumberFormat="1" applyFont="1" applyBorder="1" applyAlignment="1" applyProtection="1">
      <alignment horizontal="right" vertical="top"/>
    </xf>
    <xf numFmtId="0" fontId="21" fillId="0" borderId="0" xfId="38" applyFont="1" applyBorder="1" applyAlignment="1" applyProtection="1">
      <alignment horizontal="justify" vertical="top" wrapText="1"/>
    </xf>
    <xf numFmtId="9" fontId="21" fillId="0" borderId="0" xfId="38" applyNumberFormat="1" applyFont="1" applyBorder="1" applyAlignment="1" applyProtection="1">
      <alignment horizontal="right" wrapText="1"/>
    </xf>
    <xf numFmtId="1" fontId="21" fillId="0" borderId="0" xfId="38" quotePrefix="1" applyNumberFormat="1" applyFont="1" applyBorder="1" applyAlignment="1" applyProtection="1">
      <alignment horizontal="right" wrapText="1"/>
    </xf>
    <xf numFmtId="0" fontId="21" fillId="0" borderId="4" xfId="38" applyFont="1" applyBorder="1" applyAlignment="1" applyProtection="1">
      <alignment horizontal="justify" vertical="top" wrapText="1"/>
    </xf>
    <xf numFmtId="9" fontId="21" fillId="0" borderId="4" xfId="38" applyNumberFormat="1" applyFont="1" applyBorder="1" applyAlignment="1" applyProtection="1">
      <alignment horizontal="right" wrapText="1"/>
    </xf>
    <xf numFmtId="1" fontId="21" fillId="0" borderId="4" xfId="38" quotePrefix="1" applyNumberFormat="1" applyFont="1" applyBorder="1" applyAlignment="1" applyProtection="1">
      <alignment horizontal="right" wrapText="1"/>
    </xf>
    <xf numFmtId="4" fontId="21" fillId="0" borderId="4" xfId="38" applyNumberFormat="1" applyFont="1" applyBorder="1" applyAlignment="1" applyProtection="1">
      <alignment horizontal="right"/>
    </xf>
    <xf numFmtId="4" fontId="21" fillId="0" borderId="4" xfId="38" applyNumberFormat="1" applyFont="1" applyBorder="1" applyProtection="1"/>
    <xf numFmtId="0" fontId="21" fillId="0" borderId="0" xfId="38" applyFont="1" applyBorder="1" applyAlignment="1" applyProtection="1">
      <alignment horizontal="justify" vertical="center" wrapText="1"/>
    </xf>
    <xf numFmtId="9" fontId="21" fillId="0" borderId="0" xfId="38" applyNumberFormat="1" applyFont="1" applyBorder="1" applyAlignment="1" applyProtection="1">
      <alignment horizontal="right" vertical="center" wrapText="1"/>
    </xf>
    <xf numFmtId="1" fontId="21" fillId="0" borderId="0" xfId="38" applyNumberFormat="1" applyFont="1" applyBorder="1" applyAlignment="1" applyProtection="1">
      <alignment horizontal="right" vertical="center" wrapText="1"/>
    </xf>
    <xf numFmtId="4" fontId="21" fillId="0" borderId="0" xfId="38" applyNumberFormat="1" applyFont="1" applyAlignment="1" applyProtection="1">
      <alignment horizontal="right" vertical="center"/>
    </xf>
    <xf numFmtId="4" fontId="21" fillId="0" borderId="0" xfId="38" applyNumberFormat="1" applyFont="1" applyAlignment="1" applyProtection="1">
      <alignment vertical="center"/>
    </xf>
  </cellXfs>
  <cellStyles count="71">
    <cellStyle name="20 % – Poudarek1" xfId="1"/>
    <cellStyle name="20 % – Poudarek2" xfId="2"/>
    <cellStyle name="20 % – Poudarek3" xfId="3"/>
    <cellStyle name="20 % – Poudarek4" xfId="4"/>
    <cellStyle name="20 % – Poudarek5" xfId="5"/>
    <cellStyle name="20 % – Poudarek6" xfId="6"/>
    <cellStyle name="40 % – Poudarek1" xfId="7"/>
    <cellStyle name="40 % – Poudarek2" xfId="8"/>
    <cellStyle name="40 % – Poudarek3" xfId="9"/>
    <cellStyle name="40 % – Poudarek4" xfId="10"/>
    <cellStyle name="40 % – Poudarek5" xfId="11"/>
    <cellStyle name="40 % – Poudarek6" xfId="12"/>
    <cellStyle name="60 % – Poudarek1" xfId="13"/>
    <cellStyle name="60 % – Poudarek2" xfId="14"/>
    <cellStyle name="60 % – Poudarek3" xfId="15"/>
    <cellStyle name="60 % – Poudarek4" xfId="16"/>
    <cellStyle name="60 % – Poudarek5" xfId="17"/>
    <cellStyle name="60 % – Poudarek6" xfId="18"/>
    <cellStyle name="Comma 2" xfId="19"/>
    <cellStyle name="Comma0" xfId="20"/>
    <cellStyle name="Currency0" xfId="21"/>
    <cellStyle name="Date" xfId="22"/>
    <cellStyle name="Dobro" xfId="23"/>
    <cellStyle name="Excel Built-in Normal" xfId="24"/>
    <cellStyle name="Fixed" xfId="25"/>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9" builtinId="9" hidden="1"/>
    <cellStyle name="Followed Hyperlink" xfId="70" builtinId="9" hidden="1"/>
    <cellStyle name="Heading 1" xfId="26"/>
    <cellStyle name="Heading 2" xfId="27"/>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7" builtinId="8"/>
    <cellStyle name="Izhod" xfId="28"/>
    <cellStyle name="Komma0" xfId="29"/>
    <cellStyle name="Naslov" xfId="30"/>
    <cellStyle name="Naslov 1 1" xfId="31"/>
    <cellStyle name="Navadno 10" xfId="32"/>
    <cellStyle name="Navadno 11" xfId="33"/>
    <cellStyle name="Navadno 2" xfId="34"/>
    <cellStyle name="Navadno 2 2" xfId="35"/>
    <cellStyle name="Navadno 2 2 2" xfId="66"/>
    <cellStyle name="Navadno 3" xfId="36"/>
    <cellStyle name="NORMA" xfId="37"/>
    <cellStyle name="Normal" xfId="0" builtinId="0"/>
    <cellStyle name="Normal 2" xfId="38"/>
    <cellStyle name="Normal 2 2" xfId="39"/>
    <cellStyle name="Normal 2 2 2" xfId="68"/>
    <cellStyle name="Normal 3" xfId="65"/>
    <cellStyle name="Normal-10" xfId="40"/>
    <cellStyle name="opis 1" xfId="41"/>
    <cellStyle name="Opozorilo" xfId="42"/>
    <cellStyle name="Percent 2" xfId="43"/>
    <cellStyle name="Projekt" xfId="44"/>
    <cellStyle name="Slog 1" xfId="45"/>
    <cellStyle name="Style 1" xfId="46"/>
    <cellStyle name="Total" xfId="47"/>
    <cellStyle name="Vejica 2" xfId="48"/>
    <cellStyle name="Vejica 2 2" xfId="49"/>
    <cellStyle name="Vejica 3" xfId="5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4.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externalLink" Target="externalLinks/externalLink1.xml"/><Relationship Id="rId9" Type="http://schemas.openxmlformats.org/officeDocument/2006/relationships/externalLink" Target="externalLinks/externalLink2.xml"/><Relationship Id="rId10"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TROJNE%20INSTALACIJE%20-%20FINALIZACIJ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rio/Documents/POPISI%20EXCEL/MONG%20BAZEN%202017/ODDANO%2014%2009%202017/Strojne%20instalacije%20-Objekt%20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rio/Documents/POPISI%20EXCEL/MONG%20BAZEN%202017/ODDANO%2014%2009%202017/ABC.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OK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kap."/>
      <sheetName val="Rekapitulacija"/>
      <sheetName val="NIZ A "/>
      <sheetName val="NIZ B"/>
      <sheetName val="NIZ C"/>
      <sheetName val="NIZ D"/>
      <sheetName val="NIZ E"/>
      <sheetName val="NIZ F"/>
    </sheetNames>
    <sheetDataSet>
      <sheetData sheetId="0"/>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efreshError="1">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CFFCC"/>
  </sheetPr>
  <dimension ref="A1:E41"/>
  <sheetViews>
    <sheetView zoomScale="150" zoomScaleNormal="150" zoomScaleSheetLayoutView="100" zoomScalePageLayoutView="150" workbookViewId="0">
      <selection activeCell="E19" sqref="E19"/>
    </sheetView>
  </sheetViews>
  <sheetFormatPr baseColWidth="10" defaultColWidth="8.7109375" defaultRowHeight="13" x14ac:dyDescent="0"/>
  <cols>
    <col min="1" max="1" width="6" customWidth="1"/>
    <col min="2" max="2" width="32.85546875" customWidth="1"/>
    <col min="3" max="3" width="6" customWidth="1"/>
    <col min="4" max="4" width="19.140625" style="2" customWidth="1"/>
    <col min="5" max="5" width="16.5703125" style="2" customWidth="1"/>
    <col min="6" max="6" width="13.7109375" customWidth="1"/>
  </cols>
  <sheetData>
    <row r="1" spans="1:4" ht="15">
      <c r="A1" s="9"/>
      <c r="B1" s="6" t="s">
        <v>1</v>
      </c>
      <c r="C1" s="9"/>
      <c r="D1" s="7"/>
    </row>
    <row r="2" spans="1:4" ht="15">
      <c r="A2" s="17"/>
      <c r="B2" s="6" t="s">
        <v>2</v>
      </c>
      <c r="C2" s="9"/>
      <c r="D2" s="7"/>
    </row>
    <row r="3" spans="1:4" ht="15">
      <c r="A3" s="17"/>
      <c r="B3" s="10"/>
      <c r="C3" s="9"/>
      <c r="D3" s="7"/>
    </row>
    <row r="4" spans="1:4" ht="15">
      <c r="A4" s="17"/>
      <c r="B4" s="9"/>
      <c r="C4" s="9"/>
      <c r="D4" s="3"/>
    </row>
    <row r="5" spans="1:4" ht="15">
      <c r="A5" s="10" t="s">
        <v>87</v>
      </c>
      <c r="B5" s="13" t="s">
        <v>3</v>
      </c>
      <c r="C5" s="19"/>
      <c r="D5" s="11">
        <f>+'OBV REKAPITULACIJA GO'!D29</f>
        <v>0</v>
      </c>
    </row>
    <row r="6" spans="1:4" ht="15">
      <c r="A6" s="17"/>
      <c r="B6" s="3"/>
      <c r="C6" s="9"/>
      <c r="D6" s="3"/>
    </row>
    <row r="7" spans="1:4" ht="15">
      <c r="A7" s="10" t="s">
        <v>320</v>
      </c>
      <c r="B7" s="13" t="s">
        <v>321</v>
      </c>
      <c r="C7" s="19"/>
      <c r="D7" s="11">
        <f>+'OBV Rekapitulacija EL'!E20</f>
        <v>0</v>
      </c>
    </row>
    <row r="8" spans="1:4" ht="15">
      <c r="A8" s="9"/>
      <c r="B8" s="4" t="s">
        <v>4</v>
      </c>
      <c r="C8" s="8"/>
      <c r="D8" s="51">
        <f>SUM(D5:D7)</f>
        <v>0</v>
      </c>
    </row>
    <row r="9" spans="1:4" ht="15">
      <c r="A9" s="9"/>
      <c r="B9" s="5" t="s">
        <v>88</v>
      </c>
      <c r="C9" s="9"/>
      <c r="D9" s="5">
        <f>+D8*0.22</f>
        <v>0</v>
      </c>
    </row>
    <row r="10" spans="1:4" ht="16" thickBot="1">
      <c r="A10" s="9"/>
      <c r="B10" s="3"/>
      <c r="C10" s="9"/>
      <c r="D10" s="7"/>
    </row>
    <row r="11" spans="1:4" ht="16" thickBot="1">
      <c r="A11" s="9"/>
      <c r="B11" s="14" t="s">
        <v>5</v>
      </c>
      <c r="C11" s="16"/>
      <c r="D11" s="15">
        <f>+D9+D8</f>
        <v>0</v>
      </c>
    </row>
    <row r="12" spans="1:4" ht="15">
      <c r="A12" s="9"/>
      <c r="B12" s="7"/>
      <c r="C12" s="9"/>
      <c r="D12" s="7"/>
    </row>
    <row r="13" spans="1:4" ht="15">
      <c r="A13" s="9"/>
      <c r="B13" s="7"/>
      <c r="C13" s="9"/>
      <c r="D13" s="7"/>
    </row>
    <row r="14" spans="1:4" ht="15">
      <c r="A14" s="9"/>
      <c r="B14" s="7"/>
      <c r="C14" s="9"/>
      <c r="D14" s="7"/>
    </row>
    <row r="15" spans="1:4" ht="15">
      <c r="B15" s="1"/>
    </row>
    <row r="16" spans="1:4" ht="15">
      <c r="B16" s="1"/>
    </row>
    <row r="17" spans="2:2" ht="15">
      <c r="B17" s="1"/>
    </row>
    <row r="18" spans="2:2" ht="15">
      <c r="B18" s="1"/>
    </row>
    <row r="19" spans="2:2" ht="15">
      <c r="B19" s="1"/>
    </row>
    <row r="20" spans="2:2" ht="15">
      <c r="B20" s="1"/>
    </row>
    <row r="21" spans="2:2" ht="15">
      <c r="B21" s="1"/>
    </row>
    <row r="22" spans="2:2" ht="15">
      <c r="B22" s="1"/>
    </row>
    <row r="23" spans="2:2" ht="15">
      <c r="B23" s="1"/>
    </row>
    <row r="24" spans="2:2" ht="15">
      <c r="B24" s="1"/>
    </row>
    <row r="25" spans="2:2" ht="15">
      <c r="B25" s="1"/>
    </row>
    <row r="26" spans="2:2" ht="15">
      <c r="B26" s="1"/>
    </row>
    <row r="27" spans="2:2" ht="15">
      <c r="B27" s="1"/>
    </row>
    <row r="28" spans="2:2" ht="15">
      <c r="B28" s="1"/>
    </row>
    <row r="29" spans="2:2" ht="15">
      <c r="B29" s="1"/>
    </row>
    <row r="30" spans="2:2" ht="15">
      <c r="B30" s="1"/>
    </row>
    <row r="31" spans="2:2" ht="15">
      <c r="B31" s="1"/>
    </row>
    <row r="32" spans="2:2" ht="15">
      <c r="B32" s="1"/>
    </row>
    <row r="33" spans="2:2" ht="15">
      <c r="B33" s="1"/>
    </row>
    <row r="34" spans="2:2" ht="15">
      <c r="B34" s="1"/>
    </row>
    <row r="35" spans="2:2" ht="15">
      <c r="B35" s="1"/>
    </row>
    <row r="38" spans="2:2">
      <c r="B38" s="2"/>
    </row>
    <row r="39" spans="2:2">
      <c r="B39" s="2"/>
    </row>
    <row r="40" spans="2:2">
      <c r="B40" s="2"/>
    </row>
    <row r="41" spans="2:2">
      <c r="B41" s="2"/>
    </row>
  </sheetData>
  <sheetProtection password="8C52" sheet="1" objects="1" scenarios="1"/>
  <phoneticPr fontId="2" type="noConversion"/>
  <pageMargins left="1.34" right="0.55000000000000004" top="0.98" bottom="0.59" header="0.51" footer="0.51"/>
  <pageSetup paperSize="9" orientation="portrait"/>
  <headerFooter alignWithMargins="0">
    <oddHeader xml:space="preserve">&amp;C&amp;"Calibri,Regular"&amp;9&amp;K000000
</oddHeader>
    <oddFooter>&amp;R&amp;"-,Običajno"&amp;9PZI 11-15/4_UREDITEV PROSTOROV LEKARNE</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CFFCC"/>
  </sheetPr>
  <dimension ref="A1:F60"/>
  <sheetViews>
    <sheetView zoomScale="150" zoomScaleNormal="150" zoomScaleSheetLayoutView="100" zoomScalePageLayoutView="150" workbookViewId="0">
      <selection activeCell="B34" sqref="B34"/>
    </sheetView>
  </sheetViews>
  <sheetFormatPr baseColWidth="10" defaultColWidth="8.7109375" defaultRowHeight="13" x14ac:dyDescent="0"/>
  <cols>
    <col min="1" max="1" width="6" style="25" customWidth="1"/>
    <col min="2" max="2" width="32.85546875" customWidth="1"/>
    <col min="3" max="3" width="4.42578125" customWidth="1"/>
    <col min="4" max="4" width="19.140625" style="2" customWidth="1"/>
    <col min="5" max="5" width="16.5703125" style="2" customWidth="1"/>
    <col min="6" max="6" width="13.7109375" customWidth="1"/>
  </cols>
  <sheetData>
    <row r="1" spans="1:5" ht="15" customHeight="1">
      <c r="A1" s="237" t="s">
        <v>315</v>
      </c>
      <c r="B1" s="238"/>
      <c r="C1" s="238"/>
      <c r="D1" s="239"/>
      <c r="E1" s="49"/>
    </row>
    <row r="2" spans="1:5" ht="15">
      <c r="A2" s="234" t="s">
        <v>316</v>
      </c>
      <c r="B2" s="235"/>
      <c r="C2" s="235"/>
      <c r="D2" s="236"/>
      <c r="E2" s="50"/>
    </row>
    <row r="3" spans="1:5" ht="16" customHeight="1" thickBot="1">
      <c r="A3" s="231" t="s">
        <v>317</v>
      </c>
      <c r="B3" s="232"/>
      <c r="C3" s="232"/>
      <c r="D3" s="233"/>
      <c r="E3" s="49"/>
    </row>
    <row r="4" spans="1:5">
      <c r="E4" s="48"/>
    </row>
    <row r="6" spans="1:5" ht="15">
      <c r="A6" s="22"/>
      <c r="B6" s="6"/>
      <c r="C6" s="9"/>
      <c r="D6" s="7"/>
    </row>
    <row r="7" spans="1:5" ht="15">
      <c r="A7" s="44"/>
      <c r="B7" s="45" t="s">
        <v>105</v>
      </c>
      <c r="C7" s="46"/>
      <c r="D7" s="47"/>
    </row>
    <row r="8" spans="1:5" ht="15">
      <c r="A8" s="23"/>
      <c r="B8" s="10"/>
      <c r="C8" s="9"/>
      <c r="D8" s="7"/>
    </row>
    <row r="9" spans="1:5" ht="15">
      <c r="A9" s="23"/>
      <c r="B9" s="9"/>
      <c r="C9" s="9"/>
      <c r="D9" s="3"/>
    </row>
    <row r="10" spans="1:5" s="2" customFormat="1" ht="15">
      <c r="A10" s="24" t="s">
        <v>87</v>
      </c>
      <c r="B10" s="13" t="s">
        <v>3</v>
      </c>
      <c r="C10" s="19"/>
      <c r="D10" s="11"/>
    </row>
    <row r="11" spans="1:5" s="2" customFormat="1" ht="15">
      <c r="A11" s="24"/>
      <c r="B11" s="12"/>
      <c r="C11" s="18"/>
      <c r="D11" s="12"/>
    </row>
    <row r="12" spans="1:5" s="2" customFormat="1" ht="15">
      <c r="A12" s="24"/>
      <c r="B12" s="12" t="s">
        <v>106</v>
      </c>
      <c r="C12" s="18"/>
      <c r="D12" s="12"/>
    </row>
    <row r="13" spans="1:5" s="2" customFormat="1" ht="15">
      <c r="A13" s="41">
        <v>1</v>
      </c>
      <c r="B13" s="20" t="s">
        <v>154</v>
      </c>
      <c r="C13" s="26"/>
      <c r="D13" s="26">
        <f>+'OBV_rek elekt napajanja_GO_dela'!E93</f>
        <v>0</v>
      </c>
      <c r="E13" s="42"/>
    </row>
    <row r="14" spans="1:5" s="2" customFormat="1" ht="15">
      <c r="A14" s="41">
        <v>2</v>
      </c>
      <c r="B14" s="20" t="s">
        <v>18</v>
      </c>
      <c r="C14" s="26"/>
      <c r="D14" s="26">
        <f>+'OBV_rek elekt napajanja_GO_dela'!E133</f>
        <v>0</v>
      </c>
      <c r="E14" s="42"/>
    </row>
    <row r="15" spans="1:5" s="2" customFormat="1" ht="15">
      <c r="A15" s="41">
        <v>3</v>
      </c>
      <c r="B15" s="20" t="s">
        <v>153</v>
      </c>
      <c r="C15" s="26"/>
      <c r="D15" s="26">
        <f>+'OBV_rek elekt napajanja_GO_dela'!E170</f>
        <v>0</v>
      </c>
      <c r="E15" s="20"/>
    </row>
    <row r="16" spans="1:5" s="2" customFormat="1" ht="15">
      <c r="A16" s="41">
        <v>4</v>
      </c>
      <c r="B16" s="20" t="s">
        <v>152</v>
      </c>
      <c r="C16" s="26"/>
      <c r="D16" s="26">
        <f>+'OBV_rek elekt napajanja_GO_dela'!E207</f>
        <v>0</v>
      </c>
      <c r="E16" s="42"/>
    </row>
    <row r="17" spans="1:6" s="2" customFormat="1" ht="15">
      <c r="A17" s="41">
        <v>5</v>
      </c>
      <c r="B17" s="20" t="s">
        <v>32</v>
      </c>
      <c r="C17" s="5"/>
      <c r="D17" s="5">
        <f>+'OBV_rek elekt napajanja_GO_dela'!E272</f>
        <v>0</v>
      </c>
      <c r="E17" s="42"/>
    </row>
    <row r="18" spans="1:6" s="2" customFormat="1" ht="15">
      <c r="A18" s="41">
        <v>6</v>
      </c>
      <c r="B18" s="20" t="s">
        <v>239</v>
      </c>
      <c r="C18" s="5"/>
      <c r="D18" s="5">
        <f>+'OBV_rek elekt napajanja_GO_dela'!E331</f>
        <v>0</v>
      </c>
      <c r="E18" s="42"/>
    </row>
    <row r="19" spans="1:6" s="2" customFormat="1" ht="15">
      <c r="A19" s="41"/>
      <c r="B19" s="21" t="s">
        <v>4</v>
      </c>
      <c r="C19" s="5"/>
      <c r="D19" s="3">
        <f>SUM(D13:D18)</f>
        <v>0</v>
      </c>
      <c r="E19" s="42"/>
    </row>
    <row r="20" spans="1:6" s="2" customFormat="1" ht="15">
      <c r="A20" s="41"/>
      <c r="B20" s="21"/>
      <c r="C20" s="5"/>
      <c r="D20" s="3"/>
      <c r="E20" s="42"/>
    </row>
    <row r="21" spans="1:6" s="2" customFormat="1" ht="15">
      <c r="A21" s="41"/>
      <c r="B21" s="12" t="s">
        <v>150</v>
      </c>
      <c r="C21" s="5"/>
      <c r="D21" s="3"/>
      <c r="E21" s="42"/>
    </row>
    <row r="22" spans="1:6" s="2" customFormat="1" ht="15">
      <c r="A22" s="41">
        <v>7</v>
      </c>
      <c r="B22" s="20" t="s">
        <v>101</v>
      </c>
      <c r="C22" s="5"/>
      <c r="D22" s="5">
        <f>+'OBV_rek elekt napajanja_GO_dela'!E361</f>
        <v>0</v>
      </c>
      <c r="E22" s="42"/>
      <c r="F22" s="20"/>
    </row>
    <row r="23" spans="1:6" s="2" customFormat="1" ht="15">
      <c r="A23" s="41">
        <v>8</v>
      </c>
      <c r="B23" s="20" t="s">
        <v>276</v>
      </c>
      <c r="C23" s="5"/>
      <c r="D23" s="5">
        <f>+'OBV_rek elekt napajanja_GO_dela'!E383</f>
        <v>0</v>
      </c>
      <c r="E23" s="42"/>
      <c r="F23" s="20"/>
    </row>
    <row r="24" spans="1:6" s="2" customFormat="1" ht="15">
      <c r="A24" s="41">
        <v>9</v>
      </c>
      <c r="B24" s="20" t="s">
        <v>141</v>
      </c>
      <c r="C24" s="5"/>
      <c r="D24" s="5">
        <f>+'OBV_rek elekt napajanja_GO_dela'!E395</f>
        <v>0</v>
      </c>
      <c r="E24" s="42"/>
      <c r="F24" s="20"/>
    </row>
    <row r="25" spans="1:6" s="2" customFormat="1" ht="15">
      <c r="A25" s="41">
        <v>10</v>
      </c>
      <c r="B25" s="20" t="s">
        <v>287</v>
      </c>
      <c r="C25" s="5"/>
      <c r="D25" s="5">
        <f>+'OBV_rek elekt napajanja_GO_dela'!E431</f>
        <v>0</v>
      </c>
      <c r="E25" s="42"/>
      <c r="F25" s="20"/>
    </row>
    <row r="26" spans="1:6" s="2" customFormat="1" ht="15">
      <c r="A26" s="41"/>
      <c r="B26" s="29" t="s">
        <v>4</v>
      </c>
      <c r="C26" s="43"/>
      <c r="D26" s="29">
        <f>SUM(D22:D25)</f>
        <v>0</v>
      </c>
      <c r="E26" s="42"/>
    </row>
    <row r="27" spans="1:6" s="2" customFormat="1" ht="15">
      <c r="A27" s="41">
        <v>11</v>
      </c>
      <c r="B27" s="20" t="s">
        <v>314</v>
      </c>
      <c r="C27" s="5"/>
      <c r="D27" s="5">
        <f>+'OBV_rek elekt napajanja_GO_dela'!E445</f>
        <v>0</v>
      </c>
      <c r="E27" s="42"/>
    </row>
    <row r="28" spans="1:6" s="2" customFormat="1" ht="16" thickBot="1">
      <c r="A28" s="41"/>
      <c r="B28" s="29" t="s">
        <v>4</v>
      </c>
      <c r="C28" s="43"/>
      <c r="D28" s="29">
        <f>SUM(D125+D27)</f>
        <v>0</v>
      </c>
      <c r="E28" s="42"/>
    </row>
    <row r="29" spans="1:6" s="2" customFormat="1" ht="16" thickBot="1">
      <c r="A29" s="41"/>
      <c r="B29" s="14" t="s">
        <v>5</v>
      </c>
      <c r="C29" s="16"/>
      <c r="D29" s="15">
        <f>D19+D26+D28</f>
        <v>0</v>
      </c>
      <c r="E29" s="42"/>
    </row>
    <row r="30" spans="1:6" s="2" customFormat="1" ht="15">
      <c r="A30" s="41"/>
      <c r="B30" s="12"/>
      <c r="C30" s="26"/>
      <c r="D30" s="12"/>
      <c r="E30" s="42"/>
    </row>
    <row r="31" spans="1:6" s="2" customFormat="1" ht="15">
      <c r="A31" s="22"/>
      <c r="B31" s="7"/>
      <c r="C31" s="9"/>
      <c r="D31" s="7"/>
    </row>
    <row r="32" spans="1:6" s="2" customFormat="1" ht="15">
      <c r="A32" s="22"/>
      <c r="B32" s="7"/>
      <c r="C32" s="9"/>
      <c r="D32" s="7"/>
    </row>
    <row r="33" spans="1:4" s="2" customFormat="1" ht="15">
      <c r="A33" s="22"/>
      <c r="B33" s="7"/>
      <c r="C33" s="9"/>
      <c r="D33" s="7"/>
    </row>
    <row r="34" spans="1:4" s="2" customFormat="1" ht="15">
      <c r="A34" s="25"/>
      <c r="B34" s="1"/>
      <c r="C34"/>
    </row>
    <row r="35" spans="1:4" s="2" customFormat="1" ht="15">
      <c r="A35" s="25"/>
      <c r="B35" s="1"/>
      <c r="C35"/>
    </row>
    <row r="36" spans="1:4" ht="15">
      <c r="B36" s="1"/>
    </row>
    <row r="37" spans="1:4" ht="15">
      <c r="B37" s="1"/>
    </row>
    <row r="38" spans="1:4" ht="15">
      <c r="B38" s="1"/>
    </row>
    <row r="39" spans="1:4" ht="15">
      <c r="B39" s="1"/>
    </row>
    <row r="40" spans="1:4" ht="15">
      <c r="B40" s="1"/>
    </row>
    <row r="41" spans="1:4" ht="15">
      <c r="B41" s="1"/>
    </row>
    <row r="42" spans="1:4" ht="15">
      <c r="B42" s="1"/>
    </row>
    <row r="43" spans="1:4" ht="15">
      <c r="B43" s="1"/>
    </row>
    <row r="44" spans="1:4" ht="15">
      <c r="B44" s="1"/>
    </row>
    <row r="45" spans="1:4" ht="15">
      <c r="B45" s="1"/>
    </row>
    <row r="46" spans="1:4" ht="15">
      <c r="B46" s="1"/>
    </row>
    <row r="47" spans="1:4" ht="15">
      <c r="B47" s="1"/>
    </row>
    <row r="48" spans="1:4" ht="15">
      <c r="B48" s="1"/>
    </row>
    <row r="49" spans="2:2" ht="15">
      <c r="B49" s="1"/>
    </row>
    <row r="50" spans="2:2" ht="15">
      <c r="B50" s="1"/>
    </row>
    <row r="51" spans="2:2" ht="15">
      <c r="B51" s="1"/>
    </row>
    <row r="52" spans="2:2" ht="15">
      <c r="B52" s="1"/>
    </row>
    <row r="53" spans="2:2" ht="15">
      <c r="B53" s="1"/>
    </row>
    <row r="54" spans="2:2" ht="15">
      <c r="B54" s="1"/>
    </row>
    <row r="57" spans="2:2">
      <c r="B57" s="2"/>
    </row>
    <row r="58" spans="2:2">
      <c r="B58" s="2"/>
    </row>
    <row r="59" spans="2:2">
      <c r="B59" s="2"/>
    </row>
    <row r="60" spans="2:2">
      <c r="B60" s="2"/>
    </row>
  </sheetData>
  <sheetProtection password="8C52" sheet="1" objects="1" scenarios="1"/>
  <mergeCells count="3">
    <mergeCell ref="A3:D3"/>
    <mergeCell ref="A2:D2"/>
    <mergeCell ref="A1:D1"/>
  </mergeCells>
  <phoneticPr fontId="20" type="noConversion"/>
  <pageMargins left="1.34" right="0.55000000000000004" top="0.98" bottom="0.59" header="0.51" footer="0.51"/>
  <pageSetup paperSize="9"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G450"/>
  <sheetViews>
    <sheetView tabSelected="1" topLeftCell="A65" zoomScale="125" zoomScaleNormal="125" zoomScaleSheetLayoutView="100" zoomScalePageLayoutView="125" workbookViewId="0">
      <selection activeCell="D70" sqref="D70"/>
    </sheetView>
  </sheetViews>
  <sheetFormatPr baseColWidth="10" defaultColWidth="8.7109375" defaultRowHeight="15" x14ac:dyDescent="0"/>
  <cols>
    <col min="1" max="1" width="6.140625" style="260" customWidth="1"/>
    <col min="2" max="2" width="32.85546875" style="260" customWidth="1"/>
    <col min="3" max="3" width="11" style="260" customWidth="1"/>
    <col min="4" max="4" width="11.7109375" style="260" customWidth="1"/>
    <col min="5" max="5" width="30" style="260" customWidth="1"/>
    <col min="6" max="6" width="15.5703125" style="259" customWidth="1"/>
    <col min="7" max="16384" width="8.7109375" style="259"/>
  </cols>
  <sheetData>
    <row r="1" spans="1:6" ht="16" thickBot="1">
      <c r="F1" s="32"/>
    </row>
    <row r="2" spans="1:6" ht="15" customHeight="1">
      <c r="A2" s="261"/>
      <c r="B2" s="238" t="s">
        <v>315</v>
      </c>
      <c r="C2" s="238"/>
      <c r="D2" s="238"/>
      <c r="E2" s="239"/>
      <c r="F2" s="32"/>
    </row>
    <row r="3" spans="1:6">
      <c r="A3" s="262"/>
      <c r="B3" s="235" t="s">
        <v>316</v>
      </c>
      <c r="C3" s="235"/>
      <c r="D3" s="235"/>
      <c r="E3" s="236"/>
      <c r="F3" s="32"/>
    </row>
    <row r="4" spans="1:6" ht="31" customHeight="1" thickBot="1">
      <c r="A4" s="263"/>
      <c r="B4" s="232" t="s">
        <v>317</v>
      </c>
      <c r="C4" s="232"/>
      <c r="D4" s="232"/>
      <c r="E4" s="233"/>
      <c r="F4" s="32"/>
    </row>
    <row r="5" spans="1:6">
      <c r="F5" s="32"/>
    </row>
    <row r="6" spans="1:6">
      <c r="F6" s="32"/>
    </row>
    <row r="7" spans="1:6">
      <c r="F7" s="32"/>
    </row>
    <row r="8" spans="1:6" ht="18.75" customHeight="1">
      <c r="A8" s="264"/>
      <c r="B8" s="265" t="s">
        <v>318</v>
      </c>
      <c r="C8" s="266"/>
      <c r="D8" s="266"/>
      <c r="E8" s="267"/>
      <c r="F8" s="32"/>
    </row>
    <row r="9" spans="1:6" ht="18.75" customHeight="1">
      <c r="F9" s="32"/>
    </row>
    <row r="10" spans="1:6" ht="18.75" customHeight="1">
      <c r="F10" s="32"/>
    </row>
    <row r="11" spans="1:6" ht="18.75" customHeight="1">
      <c r="F11" s="32"/>
    </row>
    <row r="12" spans="1:6" ht="18.75" customHeight="1">
      <c r="F12" s="32"/>
    </row>
    <row r="13" spans="1:6" ht="18.75" customHeight="1">
      <c r="B13" s="268" t="s">
        <v>8</v>
      </c>
      <c r="C13" s="269"/>
      <c r="D13" s="269"/>
      <c r="F13" s="32"/>
    </row>
    <row r="14" spans="1:6" ht="18.75" customHeight="1">
      <c r="B14" s="269"/>
      <c r="C14" s="269"/>
      <c r="D14" s="269"/>
      <c r="F14" s="32"/>
    </row>
    <row r="15" spans="1:6" ht="18.75" customHeight="1">
      <c r="B15" s="270" t="s">
        <v>43</v>
      </c>
      <c r="F15" s="32"/>
    </row>
    <row r="16" spans="1:6" ht="18.75" customHeight="1">
      <c r="B16" s="270" t="s">
        <v>44</v>
      </c>
      <c r="F16" s="32"/>
    </row>
    <row r="17" spans="2:6" ht="18.75" customHeight="1">
      <c r="B17" s="270" t="s">
        <v>46</v>
      </c>
      <c r="F17" s="32"/>
    </row>
    <row r="18" spans="2:6" ht="18.75" customHeight="1">
      <c r="B18" s="270" t="s">
        <v>45</v>
      </c>
      <c r="F18" s="32"/>
    </row>
    <row r="19" spans="2:6" ht="18.75" customHeight="1">
      <c r="B19" s="270" t="s">
        <v>9</v>
      </c>
      <c r="F19" s="32"/>
    </row>
    <row r="20" spans="2:6" ht="18.75" customHeight="1">
      <c r="B20" s="270" t="s">
        <v>48</v>
      </c>
      <c r="F20" s="32"/>
    </row>
    <row r="21" spans="2:6" ht="18.75" customHeight="1">
      <c r="B21" s="270" t="s">
        <v>49</v>
      </c>
      <c r="F21" s="32"/>
    </row>
    <row r="22" spans="2:6" ht="18.75" customHeight="1">
      <c r="B22" s="270" t="s">
        <v>50</v>
      </c>
      <c r="F22" s="32"/>
    </row>
    <row r="23" spans="2:6" ht="18.75" customHeight="1">
      <c r="B23" s="270" t="s">
        <v>47</v>
      </c>
      <c r="F23" s="32"/>
    </row>
    <row r="24" spans="2:6" ht="18.75" customHeight="1">
      <c r="B24" s="270" t="s">
        <v>51</v>
      </c>
      <c r="F24" s="32"/>
    </row>
    <row r="25" spans="2:6" ht="18.75" customHeight="1">
      <c r="B25" s="271" t="s">
        <v>52</v>
      </c>
      <c r="F25" s="32"/>
    </row>
    <row r="26" spans="2:6" ht="18.75" customHeight="1">
      <c r="B26" s="270" t="s">
        <v>53</v>
      </c>
      <c r="F26" s="32"/>
    </row>
    <row r="27" spans="2:6" ht="18.75" customHeight="1">
      <c r="B27" s="270" t="s">
        <v>54</v>
      </c>
      <c r="F27" s="32"/>
    </row>
    <row r="28" spans="2:6" ht="18.75" customHeight="1">
      <c r="B28" s="270" t="s">
        <v>60</v>
      </c>
      <c r="F28" s="32"/>
    </row>
    <row r="29" spans="2:6" ht="18.75" customHeight="1">
      <c r="B29" s="270" t="s">
        <v>55</v>
      </c>
      <c r="F29" s="32"/>
    </row>
    <row r="30" spans="2:6" ht="18">
      <c r="B30" s="270" t="s">
        <v>56</v>
      </c>
      <c r="F30" s="32"/>
    </row>
    <row r="31" spans="2:6" ht="18">
      <c r="B31" s="271" t="s">
        <v>57</v>
      </c>
      <c r="F31" s="32"/>
    </row>
    <row r="32" spans="2:6" ht="18">
      <c r="B32" s="271" t="s">
        <v>58</v>
      </c>
      <c r="F32" s="32"/>
    </row>
    <row r="33" spans="2:6" ht="18">
      <c r="B33" s="271" t="s">
        <v>59</v>
      </c>
      <c r="F33" s="32"/>
    </row>
    <row r="34" spans="2:6" ht="18">
      <c r="B34" s="270" t="s">
        <v>91</v>
      </c>
      <c r="F34" s="32"/>
    </row>
    <row r="35" spans="2:6" ht="18">
      <c r="B35" s="270" t="s">
        <v>92</v>
      </c>
      <c r="F35" s="32"/>
    </row>
    <row r="36" spans="2:6" ht="18">
      <c r="B36" s="270" t="s">
        <v>93</v>
      </c>
      <c r="F36" s="32"/>
    </row>
    <row r="37" spans="2:6">
      <c r="F37" s="32"/>
    </row>
    <row r="38" spans="2:6">
      <c r="B38" s="269"/>
      <c r="F38" s="32"/>
    </row>
    <row r="39" spans="2:6">
      <c r="B39" s="269"/>
      <c r="F39" s="32"/>
    </row>
    <row r="40" spans="2:6">
      <c r="B40" s="269"/>
      <c r="F40" s="32"/>
    </row>
    <row r="41" spans="2:6">
      <c r="B41" s="269"/>
      <c r="F41" s="32"/>
    </row>
    <row r="42" spans="2:6">
      <c r="B42" s="269"/>
      <c r="F42" s="32"/>
    </row>
    <row r="43" spans="2:6">
      <c r="B43" s="269"/>
      <c r="F43" s="32"/>
    </row>
    <row r="44" spans="2:6">
      <c r="B44" s="269"/>
      <c r="F44" s="32"/>
    </row>
    <row r="45" spans="2:6">
      <c r="B45" s="269"/>
      <c r="F45" s="32"/>
    </row>
    <row r="46" spans="2:6">
      <c r="B46" s="269"/>
      <c r="F46" s="32"/>
    </row>
    <row r="47" spans="2:6">
      <c r="B47" s="269"/>
      <c r="F47" s="32"/>
    </row>
    <row r="48" spans="2:6">
      <c r="B48" s="269"/>
      <c r="F48" s="32"/>
    </row>
    <row r="49" spans="1:6">
      <c r="B49" s="269"/>
      <c r="F49" s="32"/>
    </row>
    <row r="50" spans="1:6">
      <c r="F50" s="32"/>
    </row>
    <row r="51" spans="1:6">
      <c r="A51" s="269"/>
      <c r="B51" s="269" t="s">
        <v>10</v>
      </c>
      <c r="F51" s="32"/>
    </row>
    <row r="52" spans="1:6">
      <c r="B52" s="269"/>
      <c r="F52" s="32"/>
    </row>
    <row r="53" spans="1:6">
      <c r="B53" s="272" t="s">
        <v>76</v>
      </c>
      <c r="C53" s="273" t="s">
        <v>77</v>
      </c>
      <c r="D53" s="274" t="s">
        <v>78</v>
      </c>
      <c r="E53" s="274" t="s">
        <v>79</v>
      </c>
      <c r="F53" s="32"/>
    </row>
    <row r="54" spans="1:6">
      <c r="B54" s="269"/>
      <c r="F54" s="32"/>
    </row>
    <row r="55" spans="1:6">
      <c r="A55" s="269" t="s">
        <v>11</v>
      </c>
      <c r="B55" s="269" t="s">
        <v>154</v>
      </c>
      <c r="F55" s="32"/>
    </row>
    <row r="56" spans="1:6">
      <c r="B56" s="269"/>
      <c r="F56" s="32"/>
    </row>
    <row r="57" spans="1:6" ht="95.25" customHeight="1">
      <c r="B57" s="275" t="s">
        <v>155</v>
      </c>
      <c r="C57" s="275"/>
      <c r="D57" s="275"/>
      <c r="E57" s="275"/>
      <c r="F57" s="32"/>
    </row>
    <row r="58" spans="1:6" ht="76.5" customHeight="1">
      <c r="B58" s="276" t="s">
        <v>156</v>
      </c>
      <c r="C58" s="276"/>
      <c r="D58" s="276"/>
      <c r="E58" s="276"/>
      <c r="F58" s="32"/>
    </row>
    <row r="59" spans="1:6" ht="89.25" customHeight="1">
      <c r="B59" s="276" t="s">
        <v>157</v>
      </c>
      <c r="C59" s="276"/>
      <c r="D59" s="276"/>
      <c r="E59" s="276"/>
      <c r="F59" s="32"/>
    </row>
    <row r="60" spans="1:6" ht="71.25" customHeight="1">
      <c r="B60" s="276" t="s">
        <v>158</v>
      </c>
      <c r="C60" s="276"/>
      <c r="D60" s="276"/>
      <c r="E60" s="276"/>
      <c r="F60" s="32"/>
    </row>
    <row r="61" spans="1:6" ht="18" customHeight="1">
      <c r="B61" s="276"/>
      <c r="C61" s="276"/>
      <c r="D61" s="276"/>
      <c r="E61" s="276"/>
      <c r="F61" s="32"/>
    </row>
    <row r="62" spans="1:6">
      <c r="F62" s="32"/>
    </row>
    <row r="63" spans="1:6" ht="41.25" customHeight="1">
      <c r="A63" s="260" t="s">
        <v>61</v>
      </c>
      <c r="B63" s="276" t="s">
        <v>159</v>
      </c>
      <c r="C63" s="276"/>
      <c r="D63" s="276"/>
      <c r="E63" s="276"/>
      <c r="F63" s="32"/>
    </row>
    <row r="64" spans="1:6">
      <c r="B64" s="258" t="s">
        <v>13</v>
      </c>
      <c r="C64" s="258">
        <v>8</v>
      </c>
      <c r="D64" s="27"/>
      <c r="E64" s="258">
        <f>D64*C64</f>
        <v>0</v>
      </c>
      <c r="F64" s="32"/>
    </row>
    <row r="65" spans="1:6">
      <c r="F65" s="32"/>
    </row>
    <row r="66" spans="1:6" ht="75" customHeight="1">
      <c r="A66" s="260" t="s">
        <v>63</v>
      </c>
      <c r="B66" s="276" t="s">
        <v>160</v>
      </c>
      <c r="C66" s="277"/>
      <c r="D66" s="277"/>
      <c r="E66" s="277"/>
      <c r="F66" s="32"/>
    </row>
    <row r="67" spans="1:6">
      <c r="B67" s="258" t="s">
        <v>21</v>
      </c>
      <c r="C67" s="278">
        <v>24</v>
      </c>
      <c r="D67" s="27"/>
      <c r="E67" s="258">
        <f>D67*C67</f>
        <v>0</v>
      </c>
      <c r="F67" s="32"/>
    </row>
    <row r="68" spans="1:6">
      <c r="F68" s="32"/>
    </row>
    <row r="69" spans="1:6" ht="74.25" customHeight="1">
      <c r="A69" s="260" t="s">
        <v>64</v>
      </c>
      <c r="B69" s="279" t="s">
        <v>161</v>
      </c>
      <c r="C69" s="280"/>
      <c r="D69" s="280"/>
      <c r="E69" s="280"/>
      <c r="F69" s="32"/>
    </row>
    <row r="70" spans="1:6">
      <c r="B70" s="258" t="s">
        <v>13</v>
      </c>
      <c r="C70" s="278">
        <v>48</v>
      </c>
      <c r="D70" s="27"/>
      <c r="E70" s="258">
        <f>D70*C70</f>
        <v>0</v>
      </c>
      <c r="F70" s="32"/>
    </row>
    <row r="71" spans="1:6">
      <c r="F71" s="32"/>
    </row>
    <row r="72" spans="1:6" ht="37.5" customHeight="1">
      <c r="A72" s="260" t="s">
        <v>14</v>
      </c>
      <c r="B72" s="276" t="s">
        <v>162</v>
      </c>
      <c r="C72" s="276"/>
      <c r="D72" s="276"/>
      <c r="E72" s="276"/>
      <c r="F72" s="32"/>
    </row>
    <row r="73" spans="1:6">
      <c r="B73" s="258" t="s">
        <v>13</v>
      </c>
      <c r="C73" s="258">
        <v>8</v>
      </c>
      <c r="D73" s="27"/>
      <c r="E73" s="258">
        <f>D73*C73</f>
        <v>0</v>
      </c>
      <c r="F73" s="32"/>
    </row>
    <row r="74" spans="1:6">
      <c r="B74" s="281"/>
      <c r="C74" s="281"/>
      <c r="D74" s="281"/>
      <c r="E74" s="281"/>
      <c r="F74" s="32"/>
    </row>
    <row r="75" spans="1:6" ht="37.5" customHeight="1">
      <c r="A75" s="260" t="s">
        <v>163</v>
      </c>
      <c r="B75" s="276" t="s">
        <v>166</v>
      </c>
      <c r="C75" s="276"/>
      <c r="D75" s="276"/>
      <c r="E75" s="276"/>
      <c r="F75" s="32"/>
    </row>
    <row r="76" spans="1:6">
      <c r="B76" s="258" t="s">
        <v>21</v>
      </c>
      <c r="C76" s="258">
        <v>96</v>
      </c>
      <c r="D76" s="27"/>
      <c r="E76" s="258">
        <f>D76*C76</f>
        <v>0</v>
      </c>
      <c r="F76" s="32"/>
    </row>
    <row r="77" spans="1:6">
      <c r="B77" s="281"/>
      <c r="C77" s="281"/>
      <c r="D77" s="281"/>
      <c r="E77" s="281"/>
      <c r="F77" s="32"/>
    </row>
    <row r="78" spans="1:6" ht="21.75" customHeight="1">
      <c r="A78" s="260" t="s">
        <v>164</v>
      </c>
      <c r="B78" s="276" t="s">
        <v>167</v>
      </c>
      <c r="C78" s="276"/>
      <c r="D78" s="276"/>
      <c r="E78" s="276"/>
      <c r="F78" s="32"/>
    </row>
    <row r="79" spans="1:6">
      <c r="B79" s="258" t="s">
        <v>13</v>
      </c>
      <c r="C79" s="258">
        <v>42</v>
      </c>
      <c r="D79" s="27"/>
      <c r="E79" s="258">
        <f>D79*C79</f>
        <v>0</v>
      </c>
      <c r="F79" s="32"/>
    </row>
    <row r="80" spans="1:6">
      <c r="B80" s="281"/>
      <c r="C80" s="281"/>
      <c r="D80" s="281"/>
      <c r="E80" s="281"/>
      <c r="F80" s="32"/>
    </row>
    <row r="81" spans="1:6" ht="45" customHeight="1">
      <c r="A81" s="260" t="s">
        <v>165</v>
      </c>
      <c r="B81" s="276" t="s">
        <v>168</v>
      </c>
      <c r="C81" s="276"/>
      <c r="D81" s="276"/>
      <c r="E81" s="276"/>
      <c r="F81" s="32"/>
    </row>
    <row r="82" spans="1:6">
      <c r="B82" s="258" t="s">
        <v>13</v>
      </c>
      <c r="C82" s="258">
        <v>28</v>
      </c>
      <c r="D82" s="27"/>
      <c r="E82" s="258">
        <f>D82*C82</f>
        <v>0</v>
      </c>
      <c r="F82" s="32"/>
    </row>
    <row r="83" spans="1:6">
      <c r="B83" s="281"/>
      <c r="C83" s="281"/>
      <c r="D83" s="281"/>
      <c r="E83" s="281"/>
      <c r="F83" s="32"/>
    </row>
    <row r="84" spans="1:6" ht="78.75" customHeight="1">
      <c r="A84" s="260" t="s">
        <v>169</v>
      </c>
      <c r="B84" s="276" t="s">
        <v>172</v>
      </c>
      <c r="C84" s="276"/>
      <c r="D84" s="276"/>
      <c r="E84" s="276"/>
      <c r="F84" s="32"/>
    </row>
    <row r="85" spans="1:6">
      <c r="B85" s="258" t="s">
        <v>13</v>
      </c>
      <c r="C85" s="258">
        <v>12</v>
      </c>
      <c r="D85" s="27"/>
      <c r="E85" s="258">
        <f>D85*C85</f>
        <v>0</v>
      </c>
      <c r="F85" s="32"/>
    </row>
    <row r="86" spans="1:6">
      <c r="B86" s="281"/>
      <c r="C86" s="281"/>
      <c r="D86" s="281"/>
      <c r="E86" s="281"/>
      <c r="F86" s="32"/>
    </row>
    <row r="87" spans="1:6" ht="22.5" customHeight="1">
      <c r="A87" s="260" t="s">
        <v>170</v>
      </c>
      <c r="B87" s="276" t="s">
        <v>173</v>
      </c>
      <c r="C87" s="276"/>
      <c r="D87" s="276"/>
      <c r="E87" s="276"/>
      <c r="F87" s="32"/>
    </row>
    <row r="88" spans="1:6">
      <c r="B88" s="258" t="s">
        <v>12</v>
      </c>
      <c r="C88" s="258">
        <v>1</v>
      </c>
      <c r="D88" s="27"/>
      <c r="E88" s="258">
        <f>D88*C88</f>
        <v>0</v>
      </c>
      <c r="F88" s="32"/>
    </row>
    <row r="89" spans="1:6">
      <c r="B89" s="281"/>
      <c r="C89" s="281"/>
      <c r="D89" s="281"/>
      <c r="E89" s="281"/>
      <c r="F89" s="32"/>
    </row>
    <row r="90" spans="1:6" ht="20.25" customHeight="1">
      <c r="A90" s="260" t="s">
        <v>171</v>
      </c>
      <c r="B90" s="276" t="s">
        <v>174</v>
      </c>
      <c r="C90" s="276"/>
      <c r="D90" s="276"/>
      <c r="E90" s="276"/>
      <c r="F90" s="32"/>
    </row>
    <row r="91" spans="1:6">
      <c r="B91" s="258" t="s">
        <v>12</v>
      </c>
      <c r="C91" s="258">
        <v>1</v>
      </c>
      <c r="D91" s="27"/>
      <c r="E91" s="258">
        <f>D91*C91</f>
        <v>0</v>
      </c>
      <c r="F91" s="32"/>
    </row>
    <row r="92" spans="1:6">
      <c r="B92" s="281"/>
      <c r="C92" s="281"/>
      <c r="D92" s="281"/>
      <c r="E92" s="281"/>
      <c r="F92" s="32"/>
    </row>
    <row r="93" spans="1:6">
      <c r="A93" s="282"/>
      <c r="B93" s="283" t="s">
        <v>175</v>
      </c>
      <c r="C93" s="283"/>
      <c r="D93" s="283"/>
      <c r="E93" s="284">
        <f>SUM(E91,E88,E85,E82,E79,E76,E73,E70,E67,E64)</f>
        <v>0</v>
      </c>
      <c r="F93" s="32"/>
    </row>
    <row r="94" spans="1:6">
      <c r="F94" s="32"/>
    </row>
    <row r="95" spans="1:6">
      <c r="A95" s="269" t="s">
        <v>17</v>
      </c>
      <c r="B95" s="269" t="s">
        <v>18</v>
      </c>
      <c r="F95" s="32"/>
    </row>
    <row r="96" spans="1:6">
      <c r="F96" s="32"/>
    </row>
    <row r="97" spans="1:6" ht="84" customHeight="1">
      <c r="B97" s="276" t="s">
        <v>176</v>
      </c>
      <c r="C97" s="276"/>
      <c r="D97" s="276"/>
      <c r="E97" s="276"/>
      <c r="F97" s="32"/>
    </row>
    <row r="98" spans="1:6">
      <c r="F98" s="32"/>
    </row>
    <row r="99" spans="1:6">
      <c r="F99" s="32"/>
    </row>
    <row r="100" spans="1:6">
      <c r="A100" s="260" t="s">
        <v>65</v>
      </c>
      <c r="B100" s="285" t="s">
        <v>177</v>
      </c>
      <c r="C100" s="285"/>
      <c r="D100" s="285"/>
      <c r="E100" s="285"/>
      <c r="F100" s="32"/>
    </row>
    <row r="101" spans="1:6">
      <c r="B101" s="258" t="s">
        <v>19</v>
      </c>
      <c r="C101" s="278">
        <v>16</v>
      </c>
      <c r="D101" s="27"/>
      <c r="E101" s="258">
        <f>D101*C101</f>
        <v>0</v>
      </c>
      <c r="F101" s="32"/>
    </row>
    <row r="102" spans="1:6">
      <c r="F102" s="32"/>
    </row>
    <row r="103" spans="1:6" ht="49.5" customHeight="1">
      <c r="A103" s="260" t="s">
        <v>20</v>
      </c>
      <c r="B103" s="276" t="s">
        <v>178</v>
      </c>
      <c r="C103" s="276"/>
      <c r="D103" s="276"/>
      <c r="E103" s="276"/>
      <c r="F103" s="32"/>
    </row>
    <row r="104" spans="1:6">
      <c r="B104" s="258" t="s">
        <v>13</v>
      </c>
      <c r="C104" s="278">
        <v>8</v>
      </c>
      <c r="D104" s="27"/>
      <c r="E104" s="258">
        <f>D104*C104</f>
        <v>0</v>
      </c>
      <c r="F104" s="32"/>
    </row>
    <row r="105" spans="1:6">
      <c r="F105" s="32"/>
    </row>
    <row r="106" spans="1:6" ht="45" customHeight="1">
      <c r="A106" s="260" t="s">
        <v>0</v>
      </c>
      <c r="B106" s="286" t="s">
        <v>179</v>
      </c>
      <c r="C106" s="286"/>
      <c r="D106" s="286"/>
      <c r="E106" s="286"/>
      <c r="F106" s="32"/>
    </row>
    <row r="107" spans="1:6">
      <c r="B107" s="287" t="s">
        <v>19</v>
      </c>
      <c r="C107" s="288">
        <v>12</v>
      </c>
      <c r="D107" s="27"/>
      <c r="E107" s="258">
        <f>D107*C107</f>
        <v>0</v>
      </c>
      <c r="F107" s="32"/>
    </row>
    <row r="108" spans="1:6">
      <c r="B108" s="289"/>
      <c r="C108" s="290"/>
      <c r="D108" s="281"/>
      <c r="E108" s="291"/>
      <c r="F108" s="32"/>
    </row>
    <row r="109" spans="1:6" ht="68.25" customHeight="1">
      <c r="A109" s="292" t="s">
        <v>22</v>
      </c>
      <c r="B109" s="293" t="s">
        <v>180</v>
      </c>
      <c r="C109" s="293"/>
      <c r="D109" s="293"/>
      <c r="E109" s="293"/>
      <c r="F109" s="32"/>
    </row>
    <row r="110" spans="1:6">
      <c r="B110" s="287" t="s">
        <v>13</v>
      </c>
      <c r="C110" s="288">
        <v>34</v>
      </c>
      <c r="D110" s="27"/>
      <c r="E110" s="258">
        <f>D110*C110</f>
        <v>0</v>
      </c>
      <c r="F110" s="32"/>
    </row>
    <row r="111" spans="1:6">
      <c r="B111" s="289"/>
      <c r="C111" s="290"/>
      <c r="D111" s="281"/>
      <c r="E111" s="291"/>
      <c r="F111" s="32"/>
    </row>
    <row r="112" spans="1:6" s="296" customFormat="1">
      <c r="A112" s="294" t="s">
        <v>23</v>
      </c>
      <c r="B112" s="280" t="s">
        <v>181</v>
      </c>
      <c r="C112" s="280"/>
      <c r="D112" s="280"/>
      <c r="E112" s="280"/>
      <c r="F112" s="295"/>
    </row>
    <row r="113" spans="1:6" s="296" customFormat="1">
      <c r="A113" s="294"/>
      <c r="B113" s="278" t="s">
        <v>13</v>
      </c>
      <c r="C113" s="288">
        <v>26</v>
      </c>
      <c r="D113" s="28"/>
      <c r="E113" s="258">
        <f>D113*C113</f>
        <v>0</v>
      </c>
      <c r="F113" s="295"/>
    </row>
    <row r="114" spans="1:6" s="296" customFormat="1">
      <c r="A114" s="294"/>
      <c r="B114" s="297"/>
      <c r="C114" s="290"/>
      <c r="D114" s="298"/>
      <c r="E114" s="299"/>
      <c r="F114" s="295"/>
    </row>
    <row r="115" spans="1:6" ht="42.75" customHeight="1">
      <c r="A115" s="260" t="s">
        <v>24</v>
      </c>
      <c r="B115" s="279" t="s">
        <v>182</v>
      </c>
      <c r="C115" s="279"/>
      <c r="D115" s="279"/>
      <c r="E115" s="279"/>
      <c r="F115" s="32"/>
    </row>
    <row r="116" spans="1:6">
      <c r="B116" s="258" t="s">
        <v>19</v>
      </c>
      <c r="C116" s="288">
        <v>18</v>
      </c>
      <c r="D116" s="27"/>
      <c r="E116" s="258">
        <f>D116*C116</f>
        <v>0</v>
      </c>
      <c r="F116" s="32"/>
    </row>
    <row r="117" spans="1:6">
      <c r="F117" s="32"/>
    </row>
    <row r="118" spans="1:6" ht="37.5" customHeight="1">
      <c r="A118" s="260" t="s">
        <v>107</v>
      </c>
      <c r="B118" s="279" t="s">
        <v>183</v>
      </c>
      <c r="C118" s="279"/>
      <c r="D118" s="279"/>
      <c r="E118" s="279"/>
      <c r="F118" s="32"/>
    </row>
    <row r="119" spans="1:6">
      <c r="B119" s="258" t="s">
        <v>13</v>
      </c>
      <c r="C119" s="288">
        <v>28</v>
      </c>
      <c r="D119" s="27"/>
      <c r="E119" s="258">
        <f>D119*C119</f>
        <v>0</v>
      </c>
      <c r="F119" s="32"/>
    </row>
    <row r="120" spans="1:6">
      <c r="B120" s="281"/>
      <c r="C120" s="290"/>
      <c r="D120" s="281"/>
      <c r="E120" s="291"/>
      <c r="F120" s="32"/>
    </row>
    <row r="121" spans="1:6" ht="45" customHeight="1">
      <c r="A121" s="260" t="s">
        <v>108</v>
      </c>
      <c r="B121" s="279" t="s">
        <v>184</v>
      </c>
      <c r="C121" s="279"/>
      <c r="D121" s="279"/>
      <c r="E121" s="279"/>
      <c r="F121" s="32"/>
    </row>
    <row r="122" spans="1:6">
      <c r="B122" s="258" t="s">
        <v>12</v>
      </c>
      <c r="C122" s="288">
        <v>8</v>
      </c>
      <c r="D122" s="27"/>
      <c r="E122" s="258">
        <f>D122*C122</f>
        <v>0</v>
      </c>
      <c r="F122" s="32"/>
    </row>
    <row r="123" spans="1:6">
      <c r="F123" s="32"/>
    </row>
    <row r="124" spans="1:6" ht="88.5" customHeight="1">
      <c r="A124" s="260" t="s">
        <v>109</v>
      </c>
      <c r="B124" s="300" t="s">
        <v>185</v>
      </c>
      <c r="C124" s="300"/>
      <c r="D124" s="300"/>
      <c r="E124" s="300"/>
      <c r="F124" s="301"/>
    </row>
    <row r="125" spans="1:6">
      <c r="B125" s="282" t="s">
        <v>19</v>
      </c>
      <c r="C125" s="288">
        <v>18</v>
      </c>
      <c r="D125" s="27"/>
      <c r="E125" s="258">
        <f>D125*C125</f>
        <v>0</v>
      </c>
      <c r="F125" s="302"/>
    </row>
    <row r="126" spans="1:6">
      <c r="F126" s="302"/>
    </row>
    <row r="127" spans="1:6" ht="55.5" customHeight="1">
      <c r="A127" s="260" t="s">
        <v>123</v>
      </c>
      <c r="B127" s="300" t="s">
        <v>186</v>
      </c>
      <c r="C127" s="300"/>
      <c r="D127" s="300"/>
      <c r="E127" s="300"/>
      <c r="F127" s="32"/>
    </row>
    <row r="128" spans="1:6">
      <c r="B128" s="258" t="s">
        <v>21</v>
      </c>
      <c r="C128" s="258">
        <v>110</v>
      </c>
      <c r="D128" s="27"/>
      <c r="E128" s="258">
        <f>D128*C128</f>
        <v>0</v>
      </c>
      <c r="F128" s="32"/>
    </row>
    <row r="129" spans="1:6">
      <c r="F129" s="32"/>
    </row>
    <row r="130" spans="1:6" ht="40.5" customHeight="1">
      <c r="A130" s="260" t="s">
        <v>124</v>
      </c>
      <c r="B130" s="279" t="s">
        <v>187</v>
      </c>
      <c r="C130" s="279"/>
      <c r="D130" s="279"/>
      <c r="E130" s="279"/>
      <c r="F130" s="32"/>
    </row>
    <row r="131" spans="1:6">
      <c r="B131" s="282" t="s">
        <v>188</v>
      </c>
      <c r="C131" s="288">
        <v>80</v>
      </c>
      <c r="D131" s="27"/>
      <c r="E131" s="258">
        <f>D131*C131</f>
        <v>0</v>
      </c>
      <c r="F131" s="32"/>
    </row>
    <row r="132" spans="1:6">
      <c r="F132" s="32"/>
    </row>
    <row r="133" spans="1:6">
      <c r="A133" s="282"/>
      <c r="B133" s="283" t="s">
        <v>189</v>
      </c>
      <c r="C133" s="283"/>
      <c r="D133" s="283"/>
      <c r="E133" s="284">
        <f>SUM(E131,E128,E125,E122,E119,E116,E113,E110,E107,E104,E101)</f>
        <v>0</v>
      </c>
      <c r="F133" s="32"/>
    </row>
    <row r="134" spans="1:6">
      <c r="F134" s="32"/>
    </row>
    <row r="135" spans="1:6">
      <c r="F135" s="32"/>
    </row>
    <row r="136" spans="1:6">
      <c r="A136" s="269" t="s">
        <v>190</v>
      </c>
      <c r="B136" s="269" t="s">
        <v>153</v>
      </c>
      <c r="F136" s="32"/>
    </row>
    <row r="137" spans="1:6">
      <c r="F137" s="32"/>
    </row>
    <row r="138" spans="1:6" ht="136.5" customHeight="1">
      <c r="B138" s="276" t="s">
        <v>191</v>
      </c>
      <c r="C138" s="276"/>
      <c r="D138" s="276"/>
      <c r="E138" s="276"/>
      <c r="F138" s="32"/>
    </row>
    <row r="139" spans="1:6">
      <c r="F139" s="32"/>
    </row>
    <row r="140" spans="1:6">
      <c r="A140" s="260" t="s">
        <v>66</v>
      </c>
      <c r="B140" s="285" t="s">
        <v>192</v>
      </c>
      <c r="C140" s="285"/>
      <c r="D140" s="285"/>
      <c r="E140" s="285"/>
      <c r="F140" s="32"/>
    </row>
    <row r="141" spans="1:6">
      <c r="B141" s="258" t="s">
        <v>21</v>
      </c>
      <c r="C141" s="278">
        <v>78</v>
      </c>
      <c r="D141" s="27"/>
      <c r="E141" s="258">
        <f>D141*C141</f>
        <v>0</v>
      </c>
      <c r="F141" s="32"/>
    </row>
    <row r="142" spans="1:6">
      <c r="F142" s="32"/>
    </row>
    <row r="143" spans="1:6" ht="27" customHeight="1">
      <c r="A143" s="260" t="s">
        <v>67</v>
      </c>
      <c r="B143" s="276" t="s">
        <v>193</v>
      </c>
      <c r="C143" s="276"/>
      <c r="D143" s="276"/>
      <c r="E143" s="276"/>
      <c r="F143" s="32"/>
    </row>
    <row r="144" spans="1:6">
      <c r="B144" s="258" t="s">
        <v>21</v>
      </c>
      <c r="C144" s="278">
        <v>18</v>
      </c>
      <c r="D144" s="27"/>
      <c r="E144" s="258">
        <f>D144*C144</f>
        <v>0</v>
      </c>
      <c r="F144" s="32"/>
    </row>
    <row r="145" spans="1:6">
      <c r="F145" s="32"/>
    </row>
    <row r="146" spans="1:6" ht="45" customHeight="1">
      <c r="A146" s="260" t="s">
        <v>42</v>
      </c>
      <c r="B146" s="286" t="s">
        <v>194</v>
      </c>
      <c r="C146" s="286"/>
      <c r="D146" s="286"/>
      <c r="E146" s="286"/>
      <c r="F146" s="32"/>
    </row>
    <row r="147" spans="1:6">
      <c r="B147" s="287" t="s">
        <v>21</v>
      </c>
      <c r="C147" s="288">
        <v>560</v>
      </c>
      <c r="D147" s="27"/>
      <c r="E147" s="258">
        <f>D147*C147</f>
        <v>0</v>
      </c>
      <c r="F147" s="32"/>
    </row>
    <row r="148" spans="1:6">
      <c r="B148" s="289"/>
      <c r="C148" s="290"/>
      <c r="D148" s="281"/>
      <c r="E148" s="291"/>
      <c r="F148" s="32"/>
    </row>
    <row r="149" spans="1:6" ht="40.5" customHeight="1">
      <c r="A149" s="292" t="s">
        <v>25</v>
      </c>
      <c r="B149" s="293" t="s">
        <v>195</v>
      </c>
      <c r="C149" s="293"/>
      <c r="D149" s="293"/>
      <c r="E149" s="293"/>
      <c r="F149" s="32"/>
    </row>
    <row r="150" spans="1:6">
      <c r="B150" s="287" t="s">
        <v>21</v>
      </c>
      <c r="C150" s="288">
        <v>58</v>
      </c>
      <c r="D150" s="27"/>
      <c r="E150" s="258">
        <f>D150*C150</f>
        <v>0</v>
      </c>
      <c r="F150" s="32"/>
    </row>
    <row r="151" spans="1:6">
      <c r="B151" s="289"/>
      <c r="C151" s="290"/>
      <c r="D151" s="281"/>
      <c r="E151" s="291"/>
      <c r="F151" s="32"/>
    </row>
    <row r="152" spans="1:6" s="296" customFormat="1" ht="21" customHeight="1">
      <c r="A152" s="294" t="s">
        <v>26</v>
      </c>
      <c r="B152" s="280" t="s">
        <v>196</v>
      </c>
      <c r="C152" s="280"/>
      <c r="D152" s="280"/>
      <c r="E152" s="280"/>
      <c r="F152" s="295"/>
    </row>
    <row r="153" spans="1:6" s="296" customFormat="1" ht="15.75" customHeight="1">
      <c r="A153" s="294"/>
      <c r="B153" s="278" t="s">
        <v>21</v>
      </c>
      <c r="C153" s="288">
        <v>14</v>
      </c>
      <c r="D153" s="28"/>
      <c r="E153" s="258">
        <f>D153*C153</f>
        <v>0</v>
      </c>
      <c r="F153" s="295"/>
    </row>
    <row r="154" spans="1:6" s="296" customFormat="1">
      <c r="A154" s="294"/>
      <c r="B154" s="297"/>
      <c r="C154" s="290"/>
      <c r="D154" s="298"/>
      <c r="E154" s="299"/>
      <c r="F154" s="295"/>
    </row>
    <row r="155" spans="1:6" ht="42.75" customHeight="1">
      <c r="A155" s="260" t="s">
        <v>27</v>
      </c>
      <c r="B155" s="279" t="s">
        <v>197</v>
      </c>
      <c r="C155" s="279"/>
      <c r="D155" s="279"/>
      <c r="E155" s="279"/>
      <c r="F155" s="32"/>
    </row>
    <row r="156" spans="1:6">
      <c r="B156" s="258" t="s">
        <v>21</v>
      </c>
      <c r="C156" s="288">
        <v>238</v>
      </c>
      <c r="D156" s="27"/>
      <c r="E156" s="258">
        <f>D156*C156</f>
        <v>0</v>
      </c>
      <c r="F156" s="32"/>
    </row>
    <row r="157" spans="1:6">
      <c r="F157" s="32"/>
    </row>
    <row r="158" spans="1:6" ht="37.5" customHeight="1">
      <c r="A158" s="260" t="s">
        <v>28</v>
      </c>
      <c r="B158" s="279" t="s">
        <v>198</v>
      </c>
      <c r="C158" s="279"/>
      <c r="D158" s="279"/>
      <c r="E158" s="279"/>
      <c r="F158" s="32"/>
    </row>
    <row r="159" spans="1:6">
      <c r="B159" s="258" t="s">
        <v>19</v>
      </c>
      <c r="C159" s="288">
        <v>112</v>
      </c>
      <c r="D159" s="27"/>
      <c r="E159" s="258">
        <f>D159*C159</f>
        <v>0</v>
      </c>
      <c r="F159" s="32"/>
    </row>
    <row r="160" spans="1:6">
      <c r="B160" s="281"/>
      <c r="C160" s="290"/>
      <c r="D160" s="281"/>
      <c r="E160" s="291"/>
      <c r="F160" s="32"/>
    </row>
    <row r="161" spans="1:6" ht="45" customHeight="1">
      <c r="A161" s="260" t="s">
        <v>29</v>
      </c>
      <c r="B161" s="279" t="s">
        <v>199</v>
      </c>
      <c r="C161" s="279"/>
      <c r="D161" s="279"/>
      <c r="E161" s="279"/>
      <c r="F161" s="32"/>
    </row>
    <row r="162" spans="1:6">
      <c r="B162" s="258" t="s">
        <v>12</v>
      </c>
      <c r="C162" s="288">
        <v>4</v>
      </c>
      <c r="D162" s="27"/>
      <c r="E162" s="258">
        <f>D162*C162</f>
        <v>0</v>
      </c>
      <c r="F162" s="32"/>
    </row>
    <row r="163" spans="1:6">
      <c r="F163" s="32"/>
    </row>
    <row r="164" spans="1:6" ht="40.5" customHeight="1">
      <c r="A164" s="260" t="s">
        <v>68</v>
      </c>
      <c r="B164" s="300" t="s">
        <v>200</v>
      </c>
      <c r="C164" s="300"/>
      <c r="D164" s="300"/>
      <c r="E164" s="300"/>
      <c r="F164" s="301"/>
    </row>
    <row r="165" spans="1:6">
      <c r="B165" s="282" t="s">
        <v>21</v>
      </c>
      <c r="C165" s="288">
        <v>136</v>
      </c>
      <c r="D165" s="27"/>
      <c r="E165" s="258">
        <f>D165*C165</f>
        <v>0</v>
      </c>
      <c r="F165" s="302"/>
    </row>
    <row r="166" spans="1:6">
      <c r="F166" s="302"/>
    </row>
    <row r="167" spans="1:6" ht="34.5" customHeight="1">
      <c r="A167" s="260" t="s">
        <v>69</v>
      </c>
      <c r="B167" s="300" t="s">
        <v>201</v>
      </c>
      <c r="C167" s="300"/>
      <c r="D167" s="300"/>
      <c r="E167" s="300"/>
      <c r="F167" s="32"/>
    </row>
    <row r="168" spans="1:6">
      <c r="B168" s="258" t="s">
        <v>21</v>
      </c>
      <c r="C168" s="258">
        <v>330</v>
      </c>
      <c r="D168" s="27"/>
      <c r="E168" s="258">
        <f>D168*C168</f>
        <v>0</v>
      </c>
      <c r="F168" s="32"/>
    </row>
    <row r="169" spans="1:6">
      <c r="F169" s="32"/>
    </row>
    <row r="170" spans="1:6">
      <c r="A170" s="282"/>
      <c r="B170" s="283" t="s">
        <v>202</v>
      </c>
      <c r="C170" s="283"/>
      <c r="D170" s="283"/>
      <c r="E170" s="284">
        <f>SUM(E168,E165,E162,E159,E156,E153,E150,E147,E144,E141)</f>
        <v>0</v>
      </c>
      <c r="F170" s="32"/>
    </row>
    <row r="171" spans="1:6">
      <c r="B171" s="260" t="s">
        <v>6</v>
      </c>
      <c r="F171" s="32"/>
    </row>
    <row r="172" spans="1:6" s="307" customFormat="1" ht="29.25" customHeight="1">
      <c r="A172" s="303" t="s">
        <v>113</v>
      </c>
      <c r="B172" s="304" t="s">
        <v>110</v>
      </c>
      <c r="C172" s="305"/>
      <c r="D172" s="306"/>
      <c r="E172" s="306"/>
    </row>
    <row r="173" spans="1:6" s="307" customFormat="1" ht="234.75" customHeight="1">
      <c r="A173" s="306"/>
      <c r="B173" s="308" t="s">
        <v>207</v>
      </c>
      <c r="C173" s="308"/>
      <c r="D173" s="308"/>
      <c r="E173" s="308"/>
    </row>
    <row r="174" spans="1:6" s="307" customFormat="1" ht="38.25" customHeight="1">
      <c r="A174" s="306" t="s">
        <v>31</v>
      </c>
      <c r="B174" s="309" t="s">
        <v>208</v>
      </c>
      <c r="C174" s="309"/>
      <c r="D174" s="309"/>
      <c r="E174" s="309"/>
    </row>
    <row r="175" spans="1:6" s="307" customFormat="1" ht="18.75" customHeight="1">
      <c r="A175" s="306"/>
      <c r="B175" s="310" t="s">
        <v>13</v>
      </c>
      <c r="C175" s="310">
        <v>11</v>
      </c>
      <c r="D175" s="365"/>
      <c r="E175" s="258">
        <f>D175*C175</f>
        <v>0</v>
      </c>
    </row>
    <row r="176" spans="1:6" s="307" customFormat="1" ht="29.25" customHeight="1">
      <c r="A176" s="306"/>
      <c r="B176" s="305"/>
      <c r="C176" s="305"/>
      <c r="D176" s="306"/>
      <c r="E176" s="306"/>
    </row>
    <row r="177" spans="1:5" s="307" customFormat="1" ht="37.5" customHeight="1">
      <c r="A177" s="306" t="s">
        <v>70</v>
      </c>
      <c r="B177" s="308" t="s">
        <v>209</v>
      </c>
      <c r="C177" s="308"/>
      <c r="D177" s="308"/>
      <c r="E177" s="308"/>
    </row>
    <row r="178" spans="1:5" s="307" customFormat="1" ht="15.75" customHeight="1">
      <c r="A178" s="306"/>
      <c r="B178" s="310" t="s">
        <v>13</v>
      </c>
      <c r="C178" s="310">
        <v>37</v>
      </c>
      <c r="D178" s="365"/>
      <c r="E178" s="258">
        <f>D178*C178</f>
        <v>0</v>
      </c>
    </row>
    <row r="179" spans="1:5" s="307" customFormat="1" ht="15.75" customHeight="1">
      <c r="A179" s="306"/>
      <c r="B179" s="305"/>
      <c r="C179" s="305"/>
      <c r="D179" s="306"/>
      <c r="E179" s="306"/>
    </row>
    <row r="180" spans="1:5" s="307" customFormat="1" ht="57" customHeight="1">
      <c r="A180" s="306" t="s">
        <v>71</v>
      </c>
      <c r="B180" s="308" t="s">
        <v>210</v>
      </c>
      <c r="C180" s="308"/>
      <c r="D180" s="308"/>
      <c r="E180" s="308"/>
    </row>
    <row r="181" spans="1:5" s="307" customFormat="1" ht="15.75" customHeight="1">
      <c r="A181" s="306"/>
      <c r="B181" s="310" t="s">
        <v>13</v>
      </c>
      <c r="C181" s="310">
        <v>48</v>
      </c>
      <c r="D181" s="365"/>
      <c r="E181" s="258">
        <f>D181*C181</f>
        <v>0</v>
      </c>
    </row>
    <row r="182" spans="1:5" s="307" customFormat="1" ht="15.75" customHeight="1">
      <c r="A182" s="306"/>
      <c r="B182" s="305"/>
      <c r="C182" s="305"/>
      <c r="D182" s="306"/>
      <c r="E182" s="306"/>
    </row>
    <row r="183" spans="1:5" s="307" customFormat="1" ht="27" customHeight="1">
      <c r="A183" s="306" t="s">
        <v>80</v>
      </c>
      <c r="B183" s="308" t="s">
        <v>211</v>
      </c>
      <c r="C183" s="308"/>
      <c r="D183" s="308"/>
      <c r="E183" s="308"/>
    </row>
    <row r="184" spans="1:5" s="307" customFormat="1" ht="15.75" customHeight="1">
      <c r="A184" s="306"/>
      <c r="B184" s="310" t="s">
        <v>13</v>
      </c>
      <c r="C184" s="310">
        <v>142</v>
      </c>
      <c r="D184" s="365"/>
      <c r="E184" s="258">
        <f>D184*C184</f>
        <v>0</v>
      </c>
    </row>
    <row r="185" spans="1:5" s="307" customFormat="1" ht="15.75" customHeight="1">
      <c r="A185" s="306"/>
      <c r="B185" s="305"/>
      <c r="C185" s="305"/>
      <c r="D185" s="306"/>
      <c r="E185" s="306"/>
    </row>
    <row r="186" spans="1:5" s="307" customFormat="1" ht="41.25" customHeight="1">
      <c r="A186" s="306" t="s">
        <v>90</v>
      </c>
      <c r="B186" s="308" t="s">
        <v>212</v>
      </c>
      <c r="C186" s="308"/>
      <c r="D186" s="308"/>
      <c r="E186" s="308"/>
    </row>
    <row r="187" spans="1:5" s="307" customFormat="1" ht="15.75" customHeight="1">
      <c r="A187" s="306"/>
      <c r="B187" s="310" t="s">
        <v>13</v>
      </c>
      <c r="C187" s="310">
        <v>4</v>
      </c>
      <c r="D187" s="365"/>
      <c r="E187" s="258">
        <f>D187*C187</f>
        <v>0</v>
      </c>
    </row>
    <row r="188" spans="1:5" s="307" customFormat="1" ht="15.75" customHeight="1">
      <c r="A188" s="306"/>
      <c r="B188" s="305"/>
      <c r="C188" s="305"/>
      <c r="D188" s="306"/>
      <c r="E188" s="306"/>
    </row>
    <row r="189" spans="1:5" s="307" customFormat="1" ht="15.75" customHeight="1">
      <c r="A189" s="306" t="s">
        <v>146</v>
      </c>
      <c r="B189" s="308" t="s">
        <v>213</v>
      </c>
      <c r="C189" s="308"/>
      <c r="D189" s="308"/>
      <c r="E189" s="308"/>
    </row>
    <row r="190" spans="1:5" s="307" customFormat="1" ht="15.75" customHeight="1">
      <c r="A190" s="306"/>
      <c r="B190" s="310" t="s">
        <v>21</v>
      </c>
      <c r="C190" s="310">
        <v>8</v>
      </c>
      <c r="D190" s="365"/>
      <c r="E190" s="258">
        <f>D190*C190</f>
        <v>0</v>
      </c>
    </row>
    <row r="191" spans="1:5" s="307" customFormat="1" ht="15.75" customHeight="1">
      <c r="A191" s="306"/>
      <c r="B191" s="305"/>
      <c r="C191" s="305"/>
      <c r="D191" s="306"/>
      <c r="E191" s="306"/>
    </row>
    <row r="192" spans="1:5" s="307" customFormat="1" ht="40.5" customHeight="1">
      <c r="A192" s="306" t="s">
        <v>147</v>
      </c>
      <c r="B192" s="308" t="s">
        <v>214</v>
      </c>
      <c r="C192" s="308"/>
      <c r="D192" s="308"/>
      <c r="E192" s="308"/>
    </row>
    <row r="193" spans="1:6" s="307" customFormat="1" ht="15.75" customHeight="1">
      <c r="A193" s="306"/>
      <c r="B193" s="310" t="s">
        <v>21</v>
      </c>
      <c r="C193" s="310">
        <v>8</v>
      </c>
      <c r="D193" s="365"/>
      <c r="E193" s="258">
        <f>D193*C193</f>
        <v>0</v>
      </c>
    </row>
    <row r="194" spans="1:6" s="307" customFormat="1" ht="15.75" customHeight="1">
      <c r="A194" s="306"/>
      <c r="B194" s="305"/>
      <c r="C194" s="305"/>
      <c r="D194" s="306"/>
      <c r="E194" s="306"/>
    </row>
    <row r="195" spans="1:6" s="314" customFormat="1" ht="41.25" customHeight="1">
      <c r="A195" s="311" t="s">
        <v>148</v>
      </c>
      <c r="B195" s="312" t="s">
        <v>215</v>
      </c>
      <c r="C195" s="312"/>
      <c r="D195" s="312"/>
      <c r="E195" s="312"/>
      <c r="F195" s="313"/>
    </row>
    <row r="196" spans="1:6" s="314" customFormat="1" ht="15.75" customHeight="1">
      <c r="A196" s="311"/>
      <c r="B196" s="315" t="s">
        <v>111</v>
      </c>
      <c r="C196" s="316">
        <v>22600</v>
      </c>
      <c r="D196" s="366"/>
      <c r="E196" s="258">
        <f>D196*C196</f>
        <v>0</v>
      </c>
    </row>
    <row r="197" spans="1:6" s="314" customFormat="1" ht="15.75" customHeight="1">
      <c r="A197" s="311"/>
      <c r="B197" s="317"/>
      <c r="C197" s="317"/>
      <c r="D197" s="311"/>
      <c r="E197" s="311"/>
    </row>
    <row r="198" spans="1:6" s="314" customFormat="1" ht="64.5" customHeight="1">
      <c r="A198" s="311" t="s">
        <v>203</v>
      </c>
      <c r="B198" s="318" t="s">
        <v>216</v>
      </c>
      <c r="C198" s="318"/>
      <c r="D198" s="318"/>
      <c r="E198" s="318"/>
    </row>
    <row r="199" spans="1:6" s="314" customFormat="1" ht="15.75" customHeight="1">
      <c r="A199" s="311"/>
      <c r="B199" s="315" t="s">
        <v>111</v>
      </c>
      <c r="C199" s="316">
        <v>18300</v>
      </c>
      <c r="D199" s="366"/>
      <c r="E199" s="258">
        <f>D199*C199</f>
        <v>0</v>
      </c>
    </row>
    <row r="200" spans="1:6" s="307" customFormat="1" ht="15.75" customHeight="1">
      <c r="A200" s="306"/>
      <c r="B200" s="305"/>
      <c r="C200" s="305"/>
      <c r="D200" s="306"/>
      <c r="E200" s="306"/>
    </row>
    <row r="201" spans="1:6" s="307" customFormat="1" ht="54.75" customHeight="1">
      <c r="A201" s="306" t="s">
        <v>204</v>
      </c>
      <c r="B201" s="308" t="s">
        <v>217</v>
      </c>
      <c r="C201" s="308"/>
      <c r="D201" s="308"/>
      <c r="E201" s="308"/>
      <c r="F201" s="319"/>
    </row>
    <row r="202" spans="1:6" s="307" customFormat="1" ht="15.75" customHeight="1">
      <c r="A202" s="306"/>
      <c r="B202" s="310" t="s">
        <v>112</v>
      </c>
      <c r="C202" s="310">
        <v>4</v>
      </c>
      <c r="D202" s="365"/>
      <c r="E202" s="258">
        <f>D202*C202</f>
        <v>0</v>
      </c>
    </row>
    <row r="203" spans="1:6" s="307" customFormat="1" ht="15.75" customHeight="1">
      <c r="A203" s="306"/>
      <c r="B203" s="305"/>
      <c r="C203" s="305"/>
      <c r="D203" s="306"/>
      <c r="E203" s="306"/>
    </row>
    <row r="204" spans="1:6" s="307" customFormat="1" ht="42" customHeight="1">
      <c r="A204" s="306" t="s">
        <v>205</v>
      </c>
      <c r="B204" s="308" t="s">
        <v>218</v>
      </c>
      <c r="C204" s="308"/>
      <c r="D204" s="308"/>
      <c r="E204" s="308"/>
    </row>
    <row r="205" spans="1:6" s="322" customFormat="1" ht="15.75" customHeight="1">
      <c r="A205" s="320"/>
      <c r="B205" s="321" t="s">
        <v>12</v>
      </c>
      <c r="C205" s="321">
        <v>8</v>
      </c>
      <c r="D205" s="367"/>
      <c r="E205" s="258">
        <f>D205*C205</f>
        <v>0</v>
      </c>
    </row>
    <row r="206" spans="1:6" s="322" customFormat="1" ht="15.75" customHeight="1">
      <c r="A206" s="320"/>
      <c r="B206" s="323"/>
      <c r="C206" s="323"/>
      <c r="D206" s="324"/>
      <c r="E206" s="281"/>
    </row>
    <row r="207" spans="1:6" s="322" customFormat="1" ht="15.75" customHeight="1">
      <c r="A207" s="282"/>
      <c r="B207" s="283" t="s">
        <v>206</v>
      </c>
      <c r="C207" s="283"/>
      <c r="D207" s="283"/>
      <c r="E207" s="284">
        <f>SUM(E205,E202,E199,E196,E193,E190,E187,E184,E181,E178,E175)</f>
        <v>0</v>
      </c>
    </row>
    <row r="208" spans="1:6" s="322" customFormat="1" ht="15.75" customHeight="1">
      <c r="A208" s="320"/>
      <c r="B208" s="323"/>
      <c r="C208" s="323"/>
      <c r="D208" s="324"/>
      <c r="E208" s="281"/>
    </row>
    <row r="209" spans="1:6" s="322" customFormat="1">
      <c r="A209" s="324"/>
      <c r="B209" s="325"/>
      <c r="C209" s="326"/>
      <c r="D209" s="327"/>
      <c r="E209" s="328"/>
    </row>
    <row r="210" spans="1:6">
      <c r="A210" s="269"/>
      <c r="B210" s="269"/>
      <c r="F210" s="32"/>
    </row>
    <row r="211" spans="1:6">
      <c r="A211" s="269"/>
      <c r="B211" s="269"/>
      <c r="F211" s="32"/>
    </row>
    <row r="212" spans="1:6">
      <c r="A212" s="269" t="s">
        <v>114</v>
      </c>
      <c r="B212" s="269" t="s">
        <v>32</v>
      </c>
      <c r="F212" s="32"/>
    </row>
    <row r="213" spans="1:6" ht="38.25" customHeight="1">
      <c r="B213" s="329" t="s">
        <v>219</v>
      </c>
      <c r="C213" s="329"/>
      <c r="D213" s="329"/>
      <c r="E213" s="329"/>
      <c r="F213" s="32"/>
    </row>
    <row r="214" spans="1:6">
      <c r="F214" s="32"/>
    </row>
    <row r="215" spans="1:6" ht="67.5" customHeight="1">
      <c r="A215" s="294" t="s">
        <v>62</v>
      </c>
      <c r="B215" s="300" t="s">
        <v>220</v>
      </c>
      <c r="C215" s="300"/>
      <c r="D215" s="300"/>
      <c r="E215" s="300"/>
      <c r="F215" s="295"/>
    </row>
    <row r="216" spans="1:6">
      <c r="A216" s="294"/>
      <c r="B216" s="278" t="s">
        <v>21</v>
      </c>
      <c r="C216" s="278">
        <v>36</v>
      </c>
      <c r="D216" s="27"/>
      <c r="E216" s="258">
        <f t="shared" ref="E216" si="0">D216*C216</f>
        <v>0</v>
      </c>
      <c r="F216" s="296"/>
    </row>
    <row r="217" spans="1:6">
      <c r="F217" s="32"/>
    </row>
    <row r="218" spans="1:6" ht="39.75" customHeight="1">
      <c r="A218" s="260" t="s">
        <v>34</v>
      </c>
      <c r="B218" s="300" t="s">
        <v>221</v>
      </c>
      <c r="C218" s="300"/>
      <c r="D218" s="300"/>
      <c r="E218" s="300"/>
      <c r="F218" s="32"/>
    </row>
    <row r="219" spans="1:6">
      <c r="B219" s="258" t="s">
        <v>37</v>
      </c>
      <c r="C219" s="278">
        <v>2.4</v>
      </c>
      <c r="D219" s="27"/>
      <c r="E219" s="258">
        <f t="shared" ref="E219" si="1">D219*C219</f>
        <v>0</v>
      </c>
    </row>
    <row r="220" spans="1:6">
      <c r="B220" s="260" t="s">
        <v>6</v>
      </c>
      <c r="F220" s="32"/>
    </row>
    <row r="221" spans="1:6" ht="123.75" customHeight="1">
      <c r="A221" s="260" t="s">
        <v>35</v>
      </c>
      <c r="B221" s="300" t="s">
        <v>222</v>
      </c>
      <c r="C221" s="300"/>
      <c r="D221" s="300"/>
      <c r="E221" s="300"/>
      <c r="F221" s="32"/>
    </row>
    <row r="222" spans="1:6">
      <c r="B222" s="258" t="s">
        <v>16</v>
      </c>
      <c r="C222" s="278">
        <v>136</v>
      </c>
      <c r="D222" s="27"/>
      <c r="E222" s="258">
        <f t="shared" ref="E222" si="2">D222*C222</f>
        <v>0</v>
      </c>
      <c r="F222" s="32"/>
    </row>
    <row r="223" spans="1:6">
      <c r="B223" s="281"/>
      <c r="C223" s="281"/>
      <c r="D223" s="281"/>
      <c r="E223" s="281"/>
      <c r="F223" s="32"/>
    </row>
    <row r="224" spans="1:6" ht="43.5" customHeight="1">
      <c r="A224" s="260" t="s">
        <v>36</v>
      </c>
      <c r="B224" s="276" t="s">
        <v>223</v>
      </c>
      <c r="C224" s="276"/>
      <c r="D224" s="276"/>
      <c r="E224" s="276"/>
      <c r="F224" s="32"/>
    </row>
    <row r="225" spans="1:6">
      <c r="B225" s="258" t="s">
        <v>13</v>
      </c>
      <c r="C225" s="258">
        <v>2.8</v>
      </c>
      <c r="D225" s="27"/>
      <c r="E225" s="258">
        <f t="shared" ref="E225" si="3">D225*C225</f>
        <v>0</v>
      </c>
      <c r="F225" s="32"/>
    </row>
    <row r="226" spans="1:6">
      <c r="B226" s="281"/>
      <c r="C226" s="281"/>
      <c r="D226" s="281"/>
      <c r="E226" s="281"/>
      <c r="F226" s="32"/>
    </row>
    <row r="227" spans="1:6" ht="36" customHeight="1">
      <c r="A227" s="292" t="s">
        <v>99</v>
      </c>
      <c r="B227" s="330" t="s">
        <v>224</v>
      </c>
      <c r="C227" s="330"/>
      <c r="D227" s="330"/>
      <c r="E227" s="330"/>
      <c r="F227" s="32"/>
    </row>
    <row r="228" spans="1:6">
      <c r="B228" s="258" t="s">
        <v>21</v>
      </c>
      <c r="C228" s="258">
        <v>90</v>
      </c>
      <c r="D228" s="27"/>
      <c r="E228" s="258">
        <f t="shared" ref="E228" si="4">D228*C228</f>
        <v>0</v>
      </c>
      <c r="F228" s="32"/>
    </row>
    <row r="229" spans="1:6">
      <c r="B229" s="260" t="s">
        <v>33</v>
      </c>
      <c r="F229" s="32"/>
    </row>
    <row r="230" spans="1:6" ht="65.25" customHeight="1">
      <c r="A230" s="260" t="s">
        <v>115</v>
      </c>
      <c r="B230" s="331" t="s">
        <v>225</v>
      </c>
      <c r="C230" s="332"/>
      <c r="D230" s="332"/>
      <c r="E230" s="332"/>
      <c r="F230" s="32"/>
    </row>
    <row r="231" spans="1:6" s="32" customFormat="1">
      <c r="A231" s="260"/>
      <c r="B231" s="333" t="s">
        <v>21</v>
      </c>
      <c r="C231" s="258">
        <v>90</v>
      </c>
      <c r="D231" s="27"/>
      <c r="E231" s="258">
        <f t="shared" ref="E231" si="5">D231*C231</f>
        <v>0</v>
      </c>
    </row>
    <row r="232" spans="1:6" s="32" customFormat="1">
      <c r="A232" s="260"/>
      <c r="B232" s="260"/>
      <c r="C232" s="260"/>
      <c r="D232" s="260"/>
      <c r="E232" s="260"/>
    </row>
    <row r="233" spans="1:6" s="32" customFormat="1" ht="31.5" customHeight="1">
      <c r="A233" s="260" t="s">
        <v>116</v>
      </c>
      <c r="B233" s="331" t="s">
        <v>226</v>
      </c>
      <c r="C233" s="331"/>
      <c r="D233" s="331"/>
      <c r="E233" s="331"/>
    </row>
    <row r="234" spans="1:6" s="32" customFormat="1">
      <c r="A234" s="260"/>
      <c r="B234" s="333" t="s">
        <v>12</v>
      </c>
      <c r="C234" s="258">
        <v>3</v>
      </c>
      <c r="D234" s="27"/>
      <c r="E234" s="258">
        <f t="shared" ref="E234" si="6">D234*C234</f>
        <v>0</v>
      </c>
    </row>
    <row r="235" spans="1:6" s="32" customFormat="1">
      <c r="A235" s="260"/>
      <c r="B235" s="260"/>
      <c r="C235" s="260"/>
      <c r="D235" s="260"/>
      <c r="E235" s="260"/>
    </row>
    <row r="236" spans="1:6" s="32" customFormat="1" ht="42.75" customHeight="1">
      <c r="A236" s="260" t="s">
        <v>117</v>
      </c>
      <c r="B236" s="331" t="s">
        <v>227</v>
      </c>
      <c r="C236" s="331"/>
      <c r="D236" s="331"/>
      <c r="E236" s="331"/>
    </row>
    <row r="237" spans="1:6" s="32" customFormat="1">
      <c r="A237" s="260"/>
      <c r="B237" s="333" t="s">
        <v>12</v>
      </c>
      <c r="C237" s="258">
        <v>6</v>
      </c>
      <c r="D237" s="27"/>
      <c r="E237" s="258">
        <f t="shared" ref="E237" si="7">D237*C237</f>
        <v>0</v>
      </c>
    </row>
    <row r="238" spans="1:6" s="32" customFormat="1">
      <c r="A238" s="260"/>
      <c r="B238" s="260"/>
      <c r="C238" s="260"/>
      <c r="D238" s="260"/>
      <c r="E238" s="260"/>
    </row>
    <row r="239" spans="1:6" s="32" customFormat="1" ht="52.5" customHeight="1">
      <c r="A239" s="260" t="s">
        <v>118</v>
      </c>
      <c r="B239" s="279" t="s">
        <v>228</v>
      </c>
      <c r="C239" s="279"/>
      <c r="D239" s="279"/>
      <c r="E239" s="279"/>
    </row>
    <row r="240" spans="1:6" s="32" customFormat="1">
      <c r="A240" s="260"/>
      <c r="B240" s="333" t="s">
        <v>12</v>
      </c>
      <c r="C240" s="258">
        <v>6</v>
      </c>
      <c r="D240" s="27"/>
      <c r="E240" s="258">
        <f t="shared" ref="E240" si="8">D240*C240</f>
        <v>0</v>
      </c>
    </row>
    <row r="241" spans="1:6" s="32" customFormat="1">
      <c r="A241" s="260"/>
      <c r="B241" s="260"/>
      <c r="C241" s="260"/>
      <c r="D241" s="260"/>
      <c r="E241" s="260"/>
    </row>
    <row r="242" spans="1:6">
      <c r="A242" s="260" t="s">
        <v>119</v>
      </c>
      <c r="B242" s="260" t="s">
        <v>229</v>
      </c>
      <c r="F242" s="32"/>
    </row>
    <row r="243" spans="1:6">
      <c r="F243" s="32"/>
    </row>
    <row r="244" spans="1:6">
      <c r="B244" s="258" t="s">
        <v>38</v>
      </c>
      <c r="C244" s="278">
        <v>5</v>
      </c>
      <c r="D244" s="27"/>
      <c r="E244" s="258">
        <f t="shared" ref="E244" si="9">D244*C244</f>
        <v>0</v>
      </c>
    </row>
    <row r="245" spans="1:6">
      <c r="B245" s="281"/>
      <c r="C245" s="281"/>
      <c r="D245" s="281"/>
      <c r="E245" s="281"/>
    </row>
    <row r="246" spans="1:6" ht="21" customHeight="1">
      <c r="A246" s="294" t="s">
        <v>120</v>
      </c>
      <c r="B246" s="260" t="s">
        <v>230</v>
      </c>
      <c r="E246" s="281"/>
    </row>
    <row r="247" spans="1:6">
      <c r="B247" s="258" t="s">
        <v>12</v>
      </c>
      <c r="C247" s="258">
        <v>2</v>
      </c>
      <c r="D247" s="27"/>
      <c r="E247" s="258">
        <f t="shared" ref="E247" si="10">D247*C247</f>
        <v>0</v>
      </c>
    </row>
    <row r="248" spans="1:6">
      <c r="B248" s="281"/>
      <c r="C248" s="281"/>
      <c r="D248" s="281"/>
      <c r="E248" s="281"/>
    </row>
    <row r="249" spans="1:6">
      <c r="A249" s="294" t="s">
        <v>121</v>
      </c>
      <c r="B249" s="260" t="s">
        <v>231</v>
      </c>
      <c r="F249" s="32"/>
    </row>
    <row r="250" spans="1:6">
      <c r="A250" s="294"/>
      <c r="B250" s="258" t="s">
        <v>30</v>
      </c>
      <c r="C250" s="258">
        <v>10</v>
      </c>
      <c r="D250" s="27"/>
      <c r="E250" s="258">
        <f t="shared" ref="E250" si="11">D250*C250</f>
        <v>0</v>
      </c>
    </row>
    <row r="251" spans="1:6">
      <c r="A251" s="294"/>
      <c r="F251" s="32"/>
    </row>
    <row r="252" spans="1:6" ht="53.25" customHeight="1">
      <c r="A252" s="294" t="s">
        <v>122</v>
      </c>
      <c r="B252" s="276" t="s">
        <v>232</v>
      </c>
      <c r="C252" s="276"/>
      <c r="D252" s="276"/>
      <c r="E252" s="276"/>
      <c r="F252" s="32"/>
    </row>
    <row r="253" spans="1:6">
      <c r="F253" s="32"/>
    </row>
    <row r="254" spans="1:6">
      <c r="A254" s="294"/>
      <c r="B254" s="258" t="s">
        <v>39</v>
      </c>
      <c r="C254" s="258">
        <v>16</v>
      </c>
      <c r="D254" s="27"/>
      <c r="E254" s="258">
        <f t="shared" ref="E254" si="12">D254*C254</f>
        <v>0</v>
      </c>
    </row>
    <row r="255" spans="1:6">
      <c r="A255" s="294"/>
      <c r="F255" s="32"/>
    </row>
    <row r="256" spans="1:6">
      <c r="A256" s="294" t="s">
        <v>125</v>
      </c>
      <c r="B256" s="276" t="s">
        <v>233</v>
      </c>
      <c r="C256" s="276"/>
      <c r="D256" s="276"/>
      <c r="E256" s="276"/>
      <c r="F256" s="295"/>
    </row>
    <row r="257" spans="1:6">
      <c r="A257" s="294"/>
      <c r="B257" s="294"/>
      <c r="C257" s="294"/>
      <c r="D257" s="294"/>
      <c r="E257" s="294"/>
      <c r="F257" s="295"/>
    </row>
    <row r="258" spans="1:6">
      <c r="A258" s="294"/>
      <c r="B258" s="278" t="s">
        <v>40</v>
      </c>
      <c r="C258" s="278">
        <v>22</v>
      </c>
      <c r="D258" s="27"/>
      <c r="E258" s="258">
        <f t="shared" ref="E258" si="13">D258*C258</f>
        <v>0</v>
      </c>
      <c r="F258" s="296"/>
    </row>
    <row r="259" spans="1:6">
      <c r="B259" s="294"/>
      <c r="C259" s="294"/>
      <c r="D259" s="294"/>
      <c r="E259" s="294"/>
      <c r="F259" s="295"/>
    </row>
    <row r="260" spans="1:6" ht="43.5" customHeight="1">
      <c r="A260" s="294" t="s">
        <v>126</v>
      </c>
      <c r="B260" s="334" t="s">
        <v>234</v>
      </c>
      <c r="C260" s="334"/>
      <c r="D260" s="334"/>
      <c r="E260" s="334"/>
      <c r="F260" s="295"/>
    </row>
    <row r="261" spans="1:6">
      <c r="A261" s="294"/>
      <c r="B261" s="278" t="s">
        <v>235</v>
      </c>
      <c r="C261" s="278">
        <v>120</v>
      </c>
      <c r="D261" s="27"/>
      <c r="E261" s="258">
        <f t="shared" ref="E261" si="14">D261*C261</f>
        <v>0</v>
      </c>
      <c r="F261" s="296"/>
    </row>
    <row r="262" spans="1:6">
      <c r="A262" s="294"/>
      <c r="B262" s="294"/>
      <c r="C262" s="294"/>
      <c r="D262" s="294"/>
      <c r="E262" s="294"/>
      <c r="F262" s="295"/>
    </row>
    <row r="263" spans="1:6" ht="44.25" customHeight="1">
      <c r="A263" s="294" t="s">
        <v>127</v>
      </c>
      <c r="B263" s="334" t="s">
        <v>236</v>
      </c>
      <c r="C263" s="334"/>
      <c r="D263" s="334"/>
      <c r="E263" s="334"/>
      <c r="F263" s="295"/>
    </row>
    <row r="264" spans="1:6">
      <c r="B264" s="278" t="s">
        <v>12</v>
      </c>
      <c r="C264" s="278">
        <v>1</v>
      </c>
      <c r="D264" s="27"/>
      <c r="E264" s="258">
        <f t="shared" ref="E264" si="15">D264*C264</f>
        <v>0</v>
      </c>
      <c r="F264" s="296"/>
    </row>
    <row r="265" spans="1:6">
      <c r="B265" s="294"/>
      <c r="C265" s="294"/>
      <c r="D265" s="294"/>
      <c r="E265" s="294"/>
      <c r="F265" s="295"/>
    </row>
    <row r="266" spans="1:6" ht="54" customHeight="1">
      <c r="A266" s="294" t="s">
        <v>128</v>
      </c>
      <c r="B266" s="334" t="s">
        <v>237</v>
      </c>
      <c r="C266" s="334"/>
      <c r="D266" s="334"/>
      <c r="E266" s="334"/>
      <c r="F266" s="295"/>
    </row>
    <row r="267" spans="1:6">
      <c r="B267" s="278" t="s">
        <v>12</v>
      </c>
      <c r="C267" s="278">
        <v>2</v>
      </c>
      <c r="D267" s="27"/>
      <c r="E267" s="258">
        <f t="shared" ref="E267" si="16">D267*C267</f>
        <v>0</v>
      </c>
      <c r="F267" s="296"/>
    </row>
    <row r="268" spans="1:6">
      <c r="B268" s="294"/>
      <c r="C268" s="294"/>
      <c r="D268" s="294"/>
      <c r="E268" s="294"/>
      <c r="F268" s="295"/>
    </row>
    <row r="269" spans="1:6" ht="75" customHeight="1">
      <c r="A269" s="294" t="s">
        <v>129</v>
      </c>
      <c r="B269" s="334" t="s">
        <v>238</v>
      </c>
      <c r="C269" s="334"/>
      <c r="D269" s="334"/>
      <c r="E269" s="334"/>
      <c r="F269" s="295"/>
    </row>
    <row r="270" spans="1:6">
      <c r="A270" s="294"/>
      <c r="B270" s="278" t="s">
        <v>19</v>
      </c>
      <c r="C270" s="278">
        <v>12</v>
      </c>
      <c r="D270" s="27"/>
      <c r="E270" s="258">
        <f t="shared" ref="E270" si="17">D270*C270</f>
        <v>0</v>
      </c>
      <c r="F270" s="296"/>
    </row>
    <row r="271" spans="1:6">
      <c r="B271" s="281"/>
      <c r="C271" s="281"/>
      <c r="D271" s="281"/>
      <c r="E271" s="281"/>
      <c r="F271" s="33"/>
    </row>
    <row r="272" spans="1:6">
      <c r="A272" s="282"/>
      <c r="B272" s="283" t="s">
        <v>130</v>
      </c>
      <c r="C272" s="283"/>
      <c r="D272" s="283"/>
      <c r="E272" s="284">
        <f>SUM(E270,E267,E264,E261,E258,E254,E250,E247,E244,E240,E237,E234,E231,E228,E225,E219,E216)</f>
        <v>0</v>
      </c>
    </row>
    <row r="273" spans="1:6">
      <c r="A273" s="281"/>
      <c r="B273" s="335"/>
      <c r="C273" s="335"/>
      <c r="D273" s="335"/>
      <c r="E273" s="335"/>
    </row>
    <row r="274" spans="1:6">
      <c r="A274" s="281"/>
      <c r="B274" s="335"/>
      <c r="C274" s="335"/>
      <c r="D274" s="335"/>
      <c r="E274" s="335"/>
    </row>
    <row r="275" spans="1:6">
      <c r="A275" s="269" t="s">
        <v>131</v>
      </c>
      <c r="B275" s="269" t="s">
        <v>239</v>
      </c>
      <c r="C275" s="335"/>
      <c r="D275" s="335"/>
      <c r="E275" s="335"/>
    </row>
    <row r="276" spans="1:6">
      <c r="A276" s="269"/>
      <c r="B276" s="269"/>
      <c r="C276" s="335"/>
      <c r="D276" s="335"/>
      <c r="E276" s="335"/>
    </row>
    <row r="277" spans="1:6" ht="44.25" customHeight="1">
      <c r="A277" s="269"/>
      <c r="B277" s="336" t="s">
        <v>240</v>
      </c>
      <c r="C277" s="336"/>
      <c r="D277" s="336"/>
      <c r="E277" s="336"/>
    </row>
    <row r="278" spans="1:6">
      <c r="A278" s="281"/>
      <c r="B278" s="335"/>
      <c r="C278" s="335"/>
      <c r="D278" s="335"/>
      <c r="E278" s="335"/>
    </row>
    <row r="279" spans="1:6" s="296" customFormat="1" ht="63" customHeight="1">
      <c r="A279" s="294" t="s">
        <v>72</v>
      </c>
      <c r="B279" s="336" t="s">
        <v>241</v>
      </c>
      <c r="C279" s="336"/>
      <c r="D279" s="336"/>
      <c r="E279" s="336"/>
    </row>
    <row r="280" spans="1:6" s="296" customFormat="1">
      <c r="A280" s="298"/>
      <c r="B280" s="278" t="s">
        <v>89</v>
      </c>
      <c r="C280" s="278">
        <v>14</v>
      </c>
      <c r="D280" s="28"/>
      <c r="E280" s="258">
        <f t="shared" ref="E280" si="18">D280*C280</f>
        <v>0</v>
      </c>
    </row>
    <row r="281" spans="1:6" s="296" customFormat="1">
      <c r="A281" s="298"/>
      <c r="B281" s="298"/>
      <c r="C281" s="298"/>
      <c r="D281" s="298"/>
      <c r="E281" s="298"/>
    </row>
    <row r="282" spans="1:6" s="296" customFormat="1" ht="64.5" customHeight="1">
      <c r="A282" s="294" t="s">
        <v>73</v>
      </c>
      <c r="B282" s="336" t="s">
        <v>242</v>
      </c>
      <c r="C282" s="336"/>
      <c r="D282" s="336"/>
      <c r="E282" s="336"/>
    </row>
    <row r="283" spans="1:6" s="296" customFormat="1">
      <c r="A283" s="298"/>
      <c r="B283" s="278" t="s">
        <v>12</v>
      </c>
      <c r="C283" s="278">
        <v>2</v>
      </c>
      <c r="D283" s="28"/>
      <c r="E283" s="258">
        <f t="shared" ref="E283" si="19">D283*C283</f>
        <v>0</v>
      </c>
    </row>
    <row r="284" spans="1:6" s="296" customFormat="1">
      <c r="A284" s="298"/>
      <c r="B284" s="337"/>
      <c r="C284" s="337"/>
      <c r="D284" s="337"/>
      <c r="E284" s="337"/>
    </row>
    <row r="285" spans="1:6" s="296" customFormat="1" ht="60" customHeight="1">
      <c r="A285" s="294" t="s">
        <v>74</v>
      </c>
      <c r="B285" s="336" t="s">
        <v>243</v>
      </c>
      <c r="C285" s="336"/>
      <c r="D285" s="336"/>
      <c r="E285" s="336"/>
    </row>
    <row r="286" spans="1:6" s="296" customFormat="1">
      <c r="A286" s="298"/>
      <c r="B286" s="278" t="s">
        <v>12</v>
      </c>
      <c r="C286" s="278">
        <v>1</v>
      </c>
      <c r="D286" s="28"/>
      <c r="E286" s="258">
        <f t="shared" ref="E286" si="20">D286*C286</f>
        <v>0</v>
      </c>
    </row>
    <row r="287" spans="1:6">
      <c r="A287" s="281"/>
      <c r="B287" s="335"/>
      <c r="C287" s="335"/>
      <c r="D287" s="335"/>
      <c r="E287" s="335"/>
    </row>
    <row r="288" spans="1:6">
      <c r="A288" s="294" t="s">
        <v>75</v>
      </c>
      <c r="B288" s="336" t="s">
        <v>244</v>
      </c>
      <c r="C288" s="336"/>
      <c r="D288" s="336"/>
      <c r="E288" s="336"/>
      <c r="F288" s="32"/>
    </row>
    <row r="289" spans="1:7">
      <c r="A289" s="281"/>
      <c r="B289" s="258" t="s">
        <v>12</v>
      </c>
      <c r="C289" s="258">
        <v>2</v>
      </c>
      <c r="D289" s="27"/>
      <c r="E289" s="258">
        <f t="shared" ref="E289" si="21">D289*C289</f>
        <v>0</v>
      </c>
      <c r="F289" s="32"/>
    </row>
    <row r="290" spans="1:7">
      <c r="A290" s="281"/>
      <c r="B290" s="335"/>
      <c r="C290" s="335"/>
      <c r="D290" s="335"/>
      <c r="E290" s="335"/>
    </row>
    <row r="291" spans="1:7" ht="47.25" customHeight="1">
      <c r="A291" s="294" t="s">
        <v>81</v>
      </c>
      <c r="B291" s="300" t="s">
        <v>245</v>
      </c>
      <c r="C291" s="300"/>
      <c r="D291" s="300"/>
      <c r="E291" s="300"/>
      <c r="F291" s="32"/>
      <c r="G291" s="32"/>
    </row>
    <row r="292" spans="1:7">
      <c r="A292" s="281"/>
      <c r="B292" s="258" t="s">
        <v>19</v>
      </c>
      <c r="C292" s="258">
        <v>26</v>
      </c>
      <c r="D292" s="27"/>
      <c r="E292" s="258">
        <f t="shared" ref="E292" si="22">D292*C292</f>
        <v>0</v>
      </c>
      <c r="F292" s="32"/>
      <c r="G292" s="32"/>
    </row>
    <row r="293" spans="1:7">
      <c r="A293" s="281"/>
      <c r="B293" s="335"/>
      <c r="C293" s="335"/>
      <c r="D293" s="335"/>
      <c r="E293" s="335"/>
    </row>
    <row r="294" spans="1:7">
      <c r="A294" s="294" t="s">
        <v>100</v>
      </c>
      <c r="B294" s="260" t="s">
        <v>246</v>
      </c>
      <c r="C294" s="335"/>
      <c r="D294" s="335"/>
      <c r="E294" s="335"/>
    </row>
    <row r="295" spans="1:7">
      <c r="A295" s="281"/>
      <c r="B295" s="258" t="s">
        <v>12</v>
      </c>
      <c r="C295" s="258">
        <v>2</v>
      </c>
      <c r="D295" s="27"/>
      <c r="E295" s="258">
        <f t="shared" ref="E295" si="23">D295*C295</f>
        <v>0</v>
      </c>
    </row>
    <row r="296" spans="1:7">
      <c r="A296" s="281"/>
      <c r="B296" s="281"/>
      <c r="C296" s="281"/>
      <c r="D296" s="281"/>
      <c r="E296" s="281"/>
    </row>
    <row r="297" spans="1:7" s="296" customFormat="1" ht="42.75" customHeight="1">
      <c r="A297" s="294" t="s">
        <v>247</v>
      </c>
      <c r="B297" s="336" t="s">
        <v>248</v>
      </c>
      <c r="C297" s="336"/>
      <c r="D297" s="336"/>
      <c r="E297" s="336"/>
    </row>
    <row r="298" spans="1:7" s="296" customFormat="1">
      <c r="A298" s="298"/>
      <c r="B298" s="278" t="s">
        <v>89</v>
      </c>
      <c r="C298" s="278">
        <v>250</v>
      </c>
      <c r="D298" s="28"/>
      <c r="E298" s="258">
        <f t="shared" ref="E298" si="24">D298*C298</f>
        <v>0</v>
      </c>
    </row>
    <row r="299" spans="1:7" s="296" customFormat="1">
      <c r="A299" s="298"/>
      <c r="B299" s="298"/>
      <c r="C299" s="298"/>
      <c r="D299" s="298"/>
      <c r="E299" s="298"/>
    </row>
    <row r="300" spans="1:7" s="296" customFormat="1" ht="70.5" customHeight="1">
      <c r="A300" s="294" t="s">
        <v>249</v>
      </c>
      <c r="B300" s="336" t="s">
        <v>258</v>
      </c>
      <c r="C300" s="336"/>
      <c r="D300" s="336"/>
      <c r="E300" s="336"/>
    </row>
    <row r="301" spans="1:7" s="296" customFormat="1">
      <c r="A301" s="298"/>
      <c r="B301" s="278" t="s">
        <v>19</v>
      </c>
      <c r="C301" s="278">
        <v>30</v>
      </c>
      <c r="D301" s="28"/>
      <c r="E301" s="258">
        <f t="shared" ref="E301" si="25">D301*C301</f>
        <v>0</v>
      </c>
    </row>
    <row r="302" spans="1:7" s="296" customFormat="1">
      <c r="A302" s="298"/>
      <c r="B302" s="337"/>
      <c r="C302" s="337"/>
      <c r="D302" s="337"/>
      <c r="E302" s="337"/>
    </row>
    <row r="303" spans="1:7" s="296" customFormat="1" ht="91.5" customHeight="1">
      <c r="A303" s="294" t="s">
        <v>250</v>
      </c>
      <c r="B303" s="336" t="s">
        <v>259</v>
      </c>
      <c r="C303" s="336"/>
      <c r="D303" s="336"/>
      <c r="E303" s="336"/>
    </row>
    <row r="304" spans="1:7" s="296" customFormat="1">
      <c r="A304" s="298"/>
      <c r="B304" s="278" t="s">
        <v>19</v>
      </c>
      <c r="C304" s="278">
        <v>28</v>
      </c>
      <c r="D304" s="28"/>
      <c r="E304" s="258">
        <f t="shared" ref="E304" si="26">D304*C304</f>
        <v>0</v>
      </c>
    </row>
    <row r="305" spans="1:7">
      <c r="A305" s="281"/>
      <c r="B305" s="335"/>
      <c r="C305" s="335"/>
      <c r="D305" s="335"/>
      <c r="E305" s="335"/>
    </row>
    <row r="306" spans="1:7" ht="28.5" customHeight="1">
      <c r="A306" s="294" t="s">
        <v>251</v>
      </c>
      <c r="B306" s="336" t="s">
        <v>260</v>
      </c>
      <c r="C306" s="336"/>
      <c r="D306" s="336"/>
      <c r="E306" s="336"/>
      <c r="F306" s="32"/>
    </row>
    <row r="307" spans="1:7">
      <c r="A307" s="281"/>
      <c r="B307" s="258" t="s">
        <v>19</v>
      </c>
      <c r="C307" s="258">
        <v>270</v>
      </c>
      <c r="D307" s="27"/>
      <c r="E307" s="258">
        <f t="shared" ref="E307" si="27">D307*C307</f>
        <v>0</v>
      </c>
      <c r="F307" s="32"/>
    </row>
    <row r="308" spans="1:7">
      <c r="A308" s="281"/>
      <c r="B308" s="335"/>
      <c r="C308" s="335"/>
      <c r="D308" s="335"/>
      <c r="E308" s="335"/>
    </row>
    <row r="309" spans="1:7" ht="88.5" customHeight="1">
      <c r="A309" s="294" t="s">
        <v>252</v>
      </c>
      <c r="B309" s="300" t="s">
        <v>261</v>
      </c>
      <c r="C309" s="300"/>
      <c r="D309" s="300"/>
      <c r="E309" s="300"/>
      <c r="F309" s="32"/>
      <c r="G309" s="32"/>
    </row>
    <row r="310" spans="1:7">
      <c r="A310" s="281"/>
      <c r="B310" s="258" t="s">
        <v>12</v>
      </c>
      <c r="C310" s="258">
        <v>2</v>
      </c>
      <c r="D310" s="27"/>
      <c r="E310" s="258">
        <f t="shared" ref="E310" si="28">D310*C310</f>
        <v>0</v>
      </c>
      <c r="F310" s="32"/>
      <c r="G310" s="32"/>
    </row>
    <row r="311" spans="1:7">
      <c r="A311" s="281"/>
      <c r="B311" s="281"/>
      <c r="C311" s="281"/>
      <c r="D311" s="281"/>
      <c r="E311" s="281"/>
    </row>
    <row r="312" spans="1:7" s="296" customFormat="1" ht="119.25" customHeight="1">
      <c r="A312" s="294" t="s">
        <v>253</v>
      </c>
      <c r="B312" s="336" t="s">
        <v>262</v>
      </c>
      <c r="C312" s="336"/>
      <c r="D312" s="336"/>
      <c r="E312" s="336"/>
    </row>
    <row r="313" spans="1:7" s="296" customFormat="1">
      <c r="A313" s="298"/>
      <c r="B313" s="278" t="s">
        <v>12</v>
      </c>
      <c r="C313" s="278">
        <v>1</v>
      </c>
      <c r="D313" s="28"/>
      <c r="E313" s="258">
        <f t="shared" ref="E313" si="29">D313*C313</f>
        <v>0</v>
      </c>
    </row>
    <row r="314" spans="1:7" s="296" customFormat="1">
      <c r="A314" s="298"/>
      <c r="B314" s="298"/>
      <c r="C314" s="298"/>
      <c r="D314" s="298"/>
      <c r="E314" s="298"/>
    </row>
    <row r="315" spans="1:7" s="296" customFormat="1" ht="106.5" customHeight="1">
      <c r="A315" s="294" t="s">
        <v>254</v>
      </c>
      <c r="B315" s="336" t="s">
        <v>263</v>
      </c>
      <c r="C315" s="336"/>
      <c r="D315" s="336"/>
      <c r="E315" s="336"/>
    </row>
    <row r="316" spans="1:7" s="296" customFormat="1">
      <c r="A316" s="298"/>
      <c r="B316" s="278" t="s">
        <v>19</v>
      </c>
      <c r="C316" s="278">
        <v>34</v>
      </c>
      <c r="D316" s="28"/>
      <c r="E316" s="258">
        <f t="shared" ref="E316" si="30">D316*C316</f>
        <v>0</v>
      </c>
    </row>
    <row r="317" spans="1:7" s="296" customFormat="1">
      <c r="A317" s="298"/>
      <c r="B317" s="337"/>
      <c r="C317" s="337"/>
      <c r="D317" s="337"/>
      <c r="E317" s="337"/>
    </row>
    <row r="318" spans="1:7" s="296" customFormat="1" ht="107.25" customHeight="1">
      <c r="A318" s="294" t="s">
        <v>255</v>
      </c>
      <c r="B318" s="336" t="s">
        <v>264</v>
      </c>
      <c r="C318" s="336"/>
      <c r="D318" s="336"/>
      <c r="E318" s="336"/>
    </row>
    <row r="319" spans="1:7" s="296" customFormat="1">
      <c r="A319" s="298"/>
      <c r="B319" s="278" t="s">
        <v>19</v>
      </c>
      <c r="C319" s="278">
        <v>22</v>
      </c>
      <c r="D319" s="28"/>
      <c r="E319" s="258">
        <f t="shared" ref="E319" si="31">D319*C319</f>
        <v>0</v>
      </c>
    </row>
    <row r="320" spans="1:7">
      <c r="A320" s="281"/>
      <c r="B320" s="335"/>
      <c r="C320" s="335"/>
      <c r="D320" s="335"/>
      <c r="E320" s="335"/>
    </row>
    <row r="321" spans="1:7" ht="69.75" customHeight="1">
      <c r="A321" s="294" t="s">
        <v>256</v>
      </c>
      <c r="B321" s="336" t="s">
        <v>265</v>
      </c>
      <c r="C321" s="336"/>
      <c r="D321" s="336"/>
      <c r="E321" s="336"/>
      <c r="F321" s="32"/>
    </row>
    <row r="322" spans="1:7">
      <c r="A322" s="281"/>
      <c r="B322" s="258" t="s">
        <v>21</v>
      </c>
      <c r="C322" s="258">
        <v>42</v>
      </c>
      <c r="D322" s="27"/>
      <c r="E322" s="258">
        <f t="shared" ref="E322" si="32">D322*C322</f>
        <v>0</v>
      </c>
      <c r="F322" s="32"/>
    </row>
    <row r="323" spans="1:7">
      <c r="A323" s="281"/>
      <c r="B323" s="335"/>
      <c r="C323" s="335"/>
      <c r="D323" s="335"/>
      <c r="E323" s="335"/>
    </row>
    <row r="324" spans="1:7" ht="59.25" customHeight="1">
      <c r="A324" s="294" t="s">
        <v>257</v>
      </c>
      <c r="B324" s="300" t="s">
        <v>266</v>
      </c>
      <c r="C324" s="300"/>
      <c r="D324" s="300"/>
      <c r="E324" s="300"/>
      <c r="F324" s="32"/>
      <c r="G324" s="32"/>
    </row>
    <row r="325" spans="1:7">
      <c r="A325" s="281"/>
      <c r="B325" s="258" t="s">
        <v>21</v>
      </c>
      <c r="C325" s="258">
        <v>42</v>
      </c>
      <c r="D325" s="27"/>
      <c r="E325" s="258">
        <f t="shared" ref="E325" si="33">D325*C325</f>
        <v>0</v>
      </c>
      <c r="F325" s="32"/>
      <c r="G325" s="32"/>
    </row>
    <row r="326" spans="1:7">
      <c r="A326" s="281"/>
      <c r="B326" s="281"/>
      <c r="C326" s="281"/>
      <c r="D326" s="281"/>
      <c r="E326" s="281"/>
    </row>
    <row r="327" spans="1:7" ht="55.5" customHeight="1">
      <c r="A327" s="294" t="s">
        <v>267</v>
      </c>
      <c r="B327" s="300" t="s">
        <v>268</v>
      </c>
      <c r="C327" s="300"/>
      <c r="D327" s="300"/>
      <c r="E327" s="300"/>
    </row>
    <row r="328" spans="1:7">
      <c r="A328" s="281"/>
      <c r="B328" s="258" t="s">
        <v>21</v>
      </c>
      <c r="C328" s="258">
        <v>80</v>
      </c>
      <c r="D328" s="27"/>
      <c r="E328" s="258">
        <f t="shared" ref="E328" si="34">D328*C328</f>
        <v>0</v>
      </c>
    </row>
    <row r="329" spans="1:7">
      <c r="A329" s="281"/>
      <c r="B329" s="281"/>
      <c r="C329" s="281"/>
      <c r="D329" s="281"/>
      <c r="E329" s="281"/>
    </row>
    <row r="330" spans="1:7">
      <c r="A330" s="281"/>
      <c r="B330" s="281"/>
      <c r="C330" s="281"/>
      <c r="D330" s="281"/>
      <c r="E330" s="281"/>
    </row>
    <row r="331" spans="1:7">
      <c r="A331" s="282"/>
      <c r="B331" s="283" t="s">
        <v>269</v>
      </c>
      <c r="C331" s="283"/>
      <c r="D331" s="283"/>
      <c r="E331" s="284">
        <f>SUM(E328,E325,E322,E319,E313,E310,E307,E304,E301,E298,E295,E292,E289,E286,E283,E280)</f>
        <v>0</v>
      </c>
    </row>
    <row r="332" spans="1:7">
      <c r="A332" s="281"/>
      <c r="B332" s="335"/>
      <c r="C332" s="335"/>
      <c r="D332" s="335"/>
      <c r="E332" s="335"/>
    </row>
    <row r="333" spans="1:7">
      <c r="A333" s="281"/>
      <c r="B333" s="282" t="s">
        <v>84</v>
      </c>
      <c r="C333" s="283"/>
      <c r="D333" s="283"/>
      <c r="E333" s="284">
        <f>SUM(E331,E272,E207,E170,E133,E93)</f>
        <v>0</v>
      </c>
    </row>
    <row r="334" spans="1:7">
      <c r="B334" s="260" t="s">
        <v>15</v>
      </c>
      <c r="F334" s="32"/>
    </row>
    <row r="335" spans="1:7">
      <c r="B335" s="269" t="s">
        <v>151</v>
      </c>
      <c r="F335" s="32"/>
    </row>
    <row r="336" spans="1:7">
      <c r="A336" s="259"/>
      <c r="B336" s="259"/>
      <c r="F336" s="32"/>
    </row>
    <row r="337" spans="1:6">
      <c r="A337" s="269"/>
      <c r="B337" s="338" t="s">
        <v>76</v>
      </c>
      <c r="C337" s="339" t="s">
        <v>77</v>
      </c>
      <c r="D337" s="340" t="s">
        <v>78</v>
      </c>
      <c r="E337" s="340" t="s">
        <v>79</v>
      </c>
      <c r="F337" s="32"/>
    </row>
    <row r="338" spans="1:6">
      <c r="A338" s="269"/>
      <c r="B338" s="341"/>
      <c r="C338" s="342"/>
      <c r="D338" s="343"/>
      <c r="E338" s="343"/>
      <c r="F338" s="32"/>
    </row>
    <row r="339" spans="1:6">
      <c r="A339" s="269" t="s">
        <v>7</v>
      </c>
      <c r="B339" s="269" t="s">
        <v>101</v>
      </c>
      <c r="F339" s="32"/>
    </row>
    <row r="340" spans="1:6" ht="15.75" customHeight="1">
      <c r="B340" s="329"/>
      <c r="C340" s="329"/>
      <c r="D340" s="329"/>
      <c r="E340" s="329"/>
      <c r="F340" s="32"/>
    </row>
    <row r="341" spans="1:6" ht="15" customHeight="1">
      <c r="B341" s="344"/>
      <c r="C341" s="344"/>
      <c r="D341" s="344"/>
      <c r="E341" s="344"/>
      <c r="F341" s="32"/>
    </row>
    <row r="342" spans="1:6" ht="62.25" customHeight="1">
      <c r="A342" s="260" t="s">
        <v>41</v>
      </c>
      <c r="B342" s="345" t="s">
        <v>270</v>
      </c>
      <c r="C342" s="345"/>
      <c r="D342" s="345"/>
      <c r="E342" s="345"/>
      <c r="F342" s="32"/>
    </row>
    <row r="343" spans="1:6" ht="15" customHeight="1">
      <c r="B343" s="258" t="s">
        <v>12</v>
      </c>
      <c r="C343" s="258">
        <v>1</v>
      </c>
      <c r="D343" s="27"/>
      <c r="E343" s="258">
        <f t="shared" ref="E343" si="35">D343*C343</f>
        <v>0</v>
      </c>
      <c r="F343" s="32"/>
    </row>
    <row r="344" spans="1:6" ht="15" customHeight="1">
      <c r="B344" s="344"/>
      <c r="C344" s="344"/>
      <c r="D344" s="344"/>
      <c r="E344" s="344"/>
      <c r="F344" s="32"/>
    </row>
    <row r="345" spans="1:6" ht="15" customHeight="1">
      <c r="B345" s="269"/>
      <c r="F345" s="32"/>
    </row>
    <row r="346" spans="1:6" ht="75.75" customHeight="1">
      <c r="A346" s="294" t="s">
        <v>94</v>
      </c>
      <c r="B346" s="346" t="s">
        <v>271</v>
      </c>
      <c r="C346" s="346"/>
      <c r="D346" s="346"/>
      <c r="E346" s="346"/>
      <c r="F346" s="32"/>
    </row>
    <row r="347" spans="1:6" s="296" customFormat="1">
      <c r="A347" s="294"/>
      <c r="B347" s="278" t="s">
        <v>12</v>
      </c>
      <c r="C347" s="278">
        <v>3</v>
      </c>
      <c r="D347" s="28"/>
      <c r="E347" s="258">
        <f t="shared" ref="E347" si="36">D347*C347</f>
        <v>0</v>
      </c>
    </row>
    <row r="348" spans="1:6" s="296" customFormat="1">
      <c r="A348" s="294"/>
      <c r="B348" s="298"/>
      <c r="C348" s="298"/>
      <c r="D348" s="298"/>
      <c r="E348" s="298"/>
    </row>
    <row r="349" spans="1:6" s="296" customFormat="1" ht="106.5" customHeight="1">
      <c r="A349" s="294" t="s">
        <v>95</v>
      </c>
      <c r="B349" s="346" t="s">
        <v>272</v>
      </c>
      <c r="C349" s="346"/>
      <c r="D349" s="346"/>
      <c r="E349" s="346"/>
    </row>
    <row r="350" spans="1:6" s="296" customFormat="1">
      <c r="A350" s="294"/>
      <c r="B350" s="347" t="s">
        <v>12</v>
      </c>
      <c r="C350" s="347">
        <v>3</v>
      </c>
      <c r="D350" s="368"/>
      <c r="E350" s="258">
        <f t="shared" ref="E350" si="37">D350*C350</f>
        <v>0</v>
      </c>
    </row>
    <row r="351" spans="1:6" s="296" customFormat="1">
      <c r="A351" s="294"/>
      <c r="B351" s="298"/>
      <c r="C351" s="298"/>
      <c r="D351" s="298"/>
      <c r="E351" s="298"/>
    </row>
    <row r="352" spans="1:6" ht="98.25" customHeight="1">
      <c r="A352" s="294" t="s">
        <v>96</v>
      </c>
      <c r="B352" s="346" t="s">
        <v>273</v>
      </c>
      <c r="C352" s="346"/>
      <c r="D352" s="346"/>
      <c r="E352" s="346"/>
      <c r="F352" s="32"/>
    </row>
    <row r="353" spans="1:6">
      <c r="A353" s="294"/>
      <c r="B353" s="278" t="s">
        <v>12</v>
      </c>
      <c r="C353" s="278">
        <v>2</v>
      </c>
      <c r="D353" s="28"/>
      <c r="E353" s="258">
        <f t="shared" ref="E353" si="38">D353*C353</f>
        <v>0</v>
      </c>
    </row>
    <row r="354" spans="1:6">
      <c r="A354" s="294"/>
      <c r="B354" s="298"/>
      <c r="C354" s="298"/>
      <c r="D354" s="298"/>
      <c r="E354" s="298"/>
    </row>
    <row r="355" spans="1:6" ht="75.75" customHeight="1">
      <c r="A355" s="294" t="s">
        <v>97</v>
      </c>
      <c r="B355" s="348" t="s">
        <v>274</v>
      </c>
      <c r="C355" s="348"/>
      <c r="D355" s="348"/>
      <c r="E355" s="348"/>
    </row>
    <row r="356" spans="1:6">
      <c r="A356" s="294"/>
      <c r="B356" s="347" t="s">
        <v>12</v>
      </c>
      <c r="C356" s="347">
        <v>2</v>
      </c>
      <c r="D356" s="368"/>
      <c r="E356" s="258">
        <f t="shared" ref="E356" si="39">D356*C356</f>
        <v>0</v>
      </c>
    </row>
    <row r="357" spans="1:6">
      <c r="F357" s="32"/>
    </row>
    <row r="358" spans="1:6" s="351" customFormat="1" ht="53.25" customHeight="1">
      <c r="A358" s="349" t="s">
        <v>98</v>
      </c>
      <c r="B358" s="350" t="s">
        <v>275</v>
      </c>
      <c r="C358" s="350"/>
      <c r="D358" s="350"/>
      <c r="E358" s="350"/>
    </row>
    <row r="359" spans="1:6">
      <c r="A359" s="281"/>
      <c r="B359" s="278" t="s">
        <v>319</v>
      </c>
      <c r="C359" s="278">
        <v>4</v>
      </c>
      <c r="D359" s="28"/>
      <c r="E359" s="258">
        <f t="shared" ref="E359" si="40">D359*C359</f>
        <v>0</v>
      </c>
      <c r="F359" s="33"/>
    </row>
    <row r="360" spans="1:6">
      <c r="F360" s="32"/>
    </row>
    <row r="361" spans="1:6">
      <c r="A361" s="282"/>
      <c r="B361" s="283" t="s">
        <v>137</v>
      </c>
      <c r="C361" s="283"/>
      <c r="D361" s="283"/>
      <c r="E361" s="284">
        <f>SUM(E359,E356,E353,E350,E347,E343)</f>
        <v>0</v>
      </c>
      <c r="F361" s="32"/>
    </row>
    <row r="362" spans="1:6">
      <c r="A362" s="281"/>
      <c r="B362" s="335"/>
      <c r="C362" s="335"/>
      <c r="D362" s="335"/>
      <c r="E362" s="335"/>
    </row>
    <row r="363" spans="1:6">
      <c r="A363" s="269" t="s">
        <v>82</v>
      </c>
      <c r="B363" s="269" t="s">
        <v>276</v>
      </c>
      <c r="F363" s="33"/>
    </row>
    <row r="365" spans="1:6" ht="71.25" customHeight="1">
      <c r="B365" s="352" t="s">
        <v>277</v>
      </c>
      <c r="C365" s="352"/>
      <c r="D365" s="352"/>
      <c r="E365" s="352"/>
    </row>
    <row r="367" spans="1:6">
      <c r="F367" s="32"/>
    </row>
    <row r="368" spans="1:6" ht="55.5" customHeight="1">
      <c r="A368" s="260" t="s">
        <v>83</v>
      </c>
      <c r="B368" s="353" t="s">
        <v>278</v>
      </c>
      <c r="C368" s="353"/>
      <c r="D368" s="353"/>
      <c r="E368" s="353"/>
      <c r="F368" s="32"/>
    </row>
    <row r="369" spans="1:6">
      <c r="B369" s="278" t="s">
        <v>19</v>
      </c>
      <c r="C369" s="278">
        <v>18</v>
      </c>
      <c r="D369" s="27"/>
      <c r="E369" s="258">
        <f t="shared" ref="E369" si="41">D369*C369</f>
        <v>0</v>
      </c>
      <c r="F369" s="32"/>
    </row>
    <row r="370" spans="1:6">
      <c r="B370" s="298"/>
      <c r="C370" s="298"/>
      <c r="D370" s="281"/>
      <c r="E370" s="298"/>
      <c r="F370" s="32"/>
    </row>
    <row r="371" spans="1:6" ht="75" customHeight="1">
      <c r="A371" s="260" t="s">
        <v>132</v>
      </c>
      <c r="B371" s="350" t="s">
        <v>279</v>
      </c>
      <c r="C371" s="350"/>
      <c r="D371" s="350"/>
      <c r="E371" s="350"/>
      <c r="F371" s="32"/>
    </row>
    <row r="372" spans="1:6">
      <c r="B372" s="278" t="s">
        <v>19</v>
      </c>
      <c r="C372" s="278">
        <v>9</v>
      </c>
      <c r="D372" s="27"/>
      <c r="E372" s="258">
        <f t="shared" ref="E372" si="42">D372*C372</f>
        <v>0</v>
      </c>
      <c r="F372" s="32"/>
    </row>
    <row r="373" spans="1:6">
      <c r="B373" s="298"/>
      <c r="C373" s="298"/>
      <c r="D373" s="281"/>
      <c r="E373" s="298"/>
      <c r="F373" s="32"/>
    </row>
    <row r="374" spans="1:6" ht="62.25" customHeight="1">
      <c r="A374" s="294" t="s">
        <v>133</v>
      </c>
      <c r="B374" s="354" t="s">
        <v>280</v>
      </c>
      <c r="C374" s="354"/>
      <c r="D374" s="354"/>
      <c r="E374" s="354"/>
      <c r="F374" s="32"/>
    </row>
    <row r="375" spans="1:6">
      <c r="A375" s="294"/>
      <c r="B375" s="278" t="s">
        <v>19</v>
      </c>
      <c r="C375" s="347">
        <v>68</v>
      </c>
      <c r="D375" s="28"/>
      <c r="E375" s="258">
        <f t="shared" ref="E375" si="43">D375*C375</f>
        <v>0</v>
      </c>
      <c r="F375" s="32"/>
    </row>
    <row r="376" spans="1:6">
      <c r="A376" s="294"/>
      <c r="B376" s="298"/>
      <c r="C376" s="355"/>
      <c r="D376" s="298"/>
      <c r="E376" s="298"/>
      <c r="F376" s="32"/>
    </row>
    <row r="377" spans="1:6" ht="37.5" customHeight="1">
      <c r="A377" s="294" t="s">
        <v>134</v>
      </c>
      <c r="B377" s="356" t="s">
        <v>281</v>
      </c>
      <c r="C377" s="357"/>
      <c r="D377" s="357"/>
      <c r="E377" s="357"/>
      <c r="F377" s="32"/>
    </row>
    <row r="378" spans="1:6">
      <c r="A378" s="294"/>
      <c r="B378" s="347" t="s">
        <v>19</v>
      </c>
      <c r="C378" s="347">
        <v>42</v>
      </c>
      <c r="D378" s="368"/>
      <c r="E378" s="258">
        <f t="shared" ref="E378" si="44">D378*C378</f>
        <v>0</v>
      </c>
      <c r="F378" s="32"/>
    </row>
    <row r="379" spans="1:6">
      <c r="F379" s="32"/>
    </row>
    <row r="380" spans="1:6" ht="57.75" customHeight="1">
      <c r="A380" s="260" t="s">
        <v>135</v>
      </c>
      <c r="B380" s="358" t="s">
        <v>282</v>
      </c>
      <c r="C380" s="358"/>
      <c r="D380" s="358"/>
      <c r="E380" s="358"/>
      <c r="F380" s="32"/>
    </row>
    <row r="381" spans="1:6">
      <c r="B381" s="278" t="s">
        <v>319</v>
      </c>
      <c r="C381" s="278">
        <v>2</v>
      </c>
      <c r="D381" s="27"/>
      <c r="E381" s="258">
        <f t="shared" ref="E381" si="45">D381*C381</f>
        <v>0</v>
      </c>
      <c r="F381" s="32"/>
    </row>
    <row r="382" spans="1:6">
      <c r="F382" s="32"/>
    </row>
    <row r="383" spans="1:6">
      <c r="A383" s="282"/>
      <c r="B383" s="283" t="s">
        <v>136</v>
      </c>
      <c r="C383" s="283"/>
      <c r="D383" s="283"/>
      <c r="E383" s="284">
        <f>SUM(E381,E378,E375,E372,E369)</f>
        <v>0</v>
      </c>
      <c r="F383" s="32"/>
    </row>
    <row r="384" spans="1:6">
      <c r="F384" s="32"/>
    </row>
    <row r="385" spans="1:6">
      <c r="A385" s="269" t="s">
        <v>102</v>
      </c>
      <c r="B385" s="269" t="s">
        <v>141</v>
      </c>
      <c r="F385" s="32"/>
    </row>
    <row r="386" spans="1:6" ht="90.75" customHeight="1">
      <c r="A386" s="269"/>
      <c r="B386" s="359" t="s">
        <v>283</v>
      </c>
      <c r="C386" s="359"/>
      <c r="D386" s="359"/>
      <c r="E386" s="359"/>
      <c r="F386" s="32"/>
    </row>
    <row r="387" spans="1:6" ht="18.75" customHeight="1">
      <c r="F387" s="32"/>
    </row>
    <row r="388" spans="1:6" ht="109.5" customHeight="1">
      <c r="A388" s="260" t="s">
        <v>103</v>
      </c>
      <c r="B388" s="359" t="s">
        <v>284</v>
      </c>
      <c r="C388" s="359"/>
      <c r="D388" s="359"/>
      <c r="E388" s="359"/>
      <c r="F388" s="32"/>
    </row>
    <row r="389" spans="1:6">
      <c r="B389" s="258" t="s">
        <v>21</v>
      </c>
      <c r="C389" s="258">
        <v>240</v>
      </c>
      <c r="D389" s="27"/>
      <c r="E389" s="258">
        <f t="shared" ref="E389" si="46">D389*C389</f>
        <v>0</v>
      </c>
      <c r="F389" s="32"/>
    </row>
    <row r="390" spans="1:6">
      <c r="B390" s="281"/>
      <c r="C390" s="281"/>
      <c r="D390" s="281"/>
      <c r="E390" s="281"/>
      <c r="F390" s="32"/>
    </row>
    <row r="391" spans="1:6">
      <c r="A391" s="260" t="s">
        <v>104</v>
      </c>
      <c r="B391" s="359" t="s">
        <v>285</v>
      </c>
      <c r="C391" s="359"/>
      <c r="D391" s="359"/>
      <c r="E391" s="359"/>
      <c r="F391" s="32"/>
    </row>
    <row r="392" spans="1:6">
      <c r="B392" s="258" t="s">
        <v>21</v>
      </c>
      <c r="C392" s="258">
        <v>18</v>
      </c>
      <c r="D392" s="27"/>
      <c r="E392" s="258">
        <f t="shared" ref="E392" si="47">D392*C392</f>
        <v>0</v>
      </c>
      <c r="F392" s="32"/>
    </row>
    <row r="393" spans="1:6">
      <c r="B393" s="281"/>
      <c r="C393" s="281"/>
      <c r="D393" s="281"/>
      <c r="E393" s="281"/>
      <c r="F393" s="32"/>
    </row>
    <row r="394" spans="1:6">
      <c r="B394" s="281"/>
      <c r="C394" s="281"/>
      <c r="D394" s="281"/>
      <c r="E394" s="281"/>
    </row>
    <row r="395" spans="1:6">
      <c r="A395" s="282"/>
      <c r="B395" s="283" t="s">
        <v>286</v>
      </c>
      <c r="C395" s="283"/>
      <c r="D395" s="283"/>
      <c r="E395" s="284">
        <f>SUM(E392,E389)</f>
        <v>0</v>
      </c>
      <c r="F395" s="32"/>
    </row>
    <row r="396" spans="1:6">
      <c r="B396" s="281"/>
      <c r="C396" s="281"/>
      <c r="D396" s="281"/>
      <c r="E396" s="281"/>
    </row>
    <row r="397" spans="1:6">
      <c r="A397" s="269" t="s">
        <v>138</v>
      </c>
      <c r="B397" s="269" t="s">
        <v>287</v>
      </c>
      <c r="F397" s="32"/>
    </row>
    <row r="399" spans="1:6">
      <c r="B399" s="360"/>
      <c r="C399" s="281"/>
      <c r="D399" s="281"/>
      <c r="E399" s="281"/>
      <c r="F399" s="32"/>
    </row>
    <row r="400" spans="1:6" ht="73.5" customHeight="1">
      <c r="A400" s="294" t="s">
        <v>139</v>
      </c>
      <c r="B400" s="361" t="s">
        <v>288</v>
      </c>
      <c r="C400" s="361"/>
      <c r="D400" s="361"/>
      <c r="E400" s="361"/>
      <c r="F400" s="32"/>
    </row>
    <row r="401" spans="1:6">
      <c r="A401" s="294"/>
      <c r="B401" s="278" t="s">
        <v>140</v>
      </c>
      <c r="C401" s="278">
        <v>1</v>
      </c>
      <c r="D401" s="28"/>
      <c r="E401" s="258">
        <f t="shared" ref="E401" si="48">D401*C401</f>
        <v>0</v>
      </c>
      <c r="F401" s="32"/>
    </row>
    <row r="402" spans="1:6">
      <c r="A402" s="294"/>
      <c r="B402" s="294"/>
      <c r="C402" s="294"/>
      <c r="D402" s="294"/>
      <c r="E402" s="294"/>
      <c r="F402" s="32"/>
    </row>
    <row r="403" spans="1:6" ht="45" customHeight="1">
      <c r="A403" s="294" t="s">
        <v>142</v>
      </c>
      <c r="B403" s="348" t="s">
        <v>289</v>
      </c>
      <c r="C403" s="348"/>
      <c r="D403" s="348"/>
      <c r="E403" s="348"/>
      <c r="F403" s="32"/>
    </row>
    <row r="404" spans="1:6" ht="21.75" customHeight="1">
      <c r="A404" s="294"/>
      <c r="B404" s="334"/>
      <c r="C404" s="334"/>
      <c r="D404" s="334"/>
      <c r="E404" s="334"/>
      <c r="F404" s="32"/>
    </row>
    <row r="405" spans="1:6">
      <c r="A405" s="294"/>
      <c r="B405" s="278" t="s">
        <v>140</v>
      </c>
      <c r="C405" s="278">
        <v>1</v>
      </c>
      <c r="D405" s="28"/>
      <c r="E405" s="258">
        <f t="shared" ref="E405" si="49">D405*C405</f>
        <v>0</v>
      </c>
      <c r="F405" s="32"/>
    </row>
    <row r="406" spans="1:6">
      <c r="A406" s="294"/>
      <c r="B406" s="294"/>
      <c r="C406" s="294"/>
      <c r="D406" s="294"/>
      <c r="E406" s="294"/>
      <c r="F406" s="32"/>
    </row>
    <row r="407" spans="1:6" ht="51" customHeight="1">
      <c r="A407" s="294" t="s">
        <v>143</v>
      </c>
      <c r="B407" s="362" t="s">
        <v>290</v>
      </c>
      <c r="C407" s="362"/>
      <c r="D407" s="362"/>
      <c r="E407" s="362"/>
      <c r="F407" s="32"/>
    </row>
    <row r="408" spans="1:6" ht="18" customHeight="1">
      <c r="A408" s="294"/>
      <c r="B408" s="334"/>
      <c r="C408" s="334"/>
      <c r="D408" s="334"/>
      <c r="E408" s="334"/>
      <c r="F408" s="32"/>
    </row>
    <row r="409" spans="1:6">
      <c r="A409" s="294"/>
      <c r="B409" s="278" t="s">
        <v>140</v>
      </c>
      <c r="C409" s="278">
        <v>1</v>
      </c>
      <c r="D409" s="28"/>
      <c r="E409" s="258">
        <f t="shared" ref="E409" si="50">D409*C409</f>
        <v>0</v>
      </c>
      <c r="F409" s="32"/>
    </row>
    <row r="410" spans="1:6">
      <c r="A410" s="294"/>
      <c r="B410" s="298"/>
      <c r="C410" s="298"/>
      <c r="D410" s="298"/>
      <c r="E410" s="298"/>
      <c r="F410" s="32"/>
    </row>
    <row r="411" spans="1:6" ht="69" customHeight="1">
      <c r="A411" s="294" t="s">
        <v>144</v>
      </c>
      <c r="B411" s="348" t="s">
        <v>291</v>
      </c>
      <c r="C411" s="348"/>
      <c r="D411" s="348"/>
      <c r="E411" s="348"/>
      <c r="F411" s="32"/>
    </row>
    <row r="412" spans="1:6">
      <c r="A412" s="294"/>
      <c r="B412" s="278" t="s">
        <v>140</v>
      </c>
      <c r="C412" s="278">
        <v>1</v>
      </c>
      <c r="D412" s="28"/>
      <c r="E412" s="258">
        <f t="shared" ref="E412" si="51">D412*C412</f>
        <v>0</v>
      </c>
      <c r="F412" s="32"/>
    </row>
    <row r="413" spans="1:6">
      <c r="A413" s="294"/>
      <c r="B413" s="298"/>
      <c r="C413" s="298"/>
      <c r="D413" s="298"/>
      <c r="E413" s="298"/>
      <c r="F413" s="32"/>
    </row>
    <row r="414" spans="1:6">
      <c r="A414" s="294"/>
      <c r="B414" s="294"/>
      <c r="C414" s="294"/>
      <c r="D414" s="294"/>
      <c r="E414" s="294"/>
      <c r="F414" s="32"/>
    </row>
    <row r="415" spans="1:6" ht="37.5" customHeight="1">
      <c r="A415" s="294" t="s">
        <v>145</v>
      </c>
      <c r="B415" s="362" t="s">
        <v>292</v>
      </c>
      <c r="C415" s="362"/>
      <c r="D415" s="362"/>
      <c r="E415" s="362"/>
      <c r="F415" s="32"/>
    </row>
    <row r="416" spans="1:6">
      <c r="A416" s="294"/>
      <c r="B416" s="278" t="s">
        <v>293</v>
      </c>
      <c r="C416" s="278">
        <v>1</v>
      </c>
      <c r="D416" s="28"/>
      <c r="E416" s="258">
        <f t="shared" ref="E416" si="52">D416*C416</f>
        <v>0</v>
      </c>
      <c r="F416" s="32"/>
    </row>
    <row r="417" spans="1:6">
      <c r="A417" s="294"/>
      <c r="B417" s="298"/>
      <c r="C417" s="298"/>
      <c r="D417" s="298"/>
      <c r="E417" s="298"/>
      <c r="F417" s="32"/>
    </row>
    <row r="418" spans="1:6" ht="22.5" customHeight="1">
      <c r="A418" s="294" t="s">
        <v>149</v>
      </c>
      <c r="B418" s="363" t="s">
        <v>294</v>
      </c>
      <c r="C418" s="363"/>
      <c r="D418" s="363"/>
      <c r="E418" s="363"/>
      <c r="F418" s="32"/>
    </row>
    <row r="419" spans="1:6" ht="15.75" customHeight="1">
      <c r="A419" s="294"/>
      <c r="B419" s="278" t="s">
        <v>295</v>
      </c>
      <c r="C419" s="278">
        <v>1</v>
      </c>
      <c r="D419" s="28"/>
      <c r="E419" s="258">
        <f t="shared" ref="E419:E420" si="53">D419*C419</f>
        <v>0</v>
      </c>
      <c r="F419" s="32"/>
    </row>
    <row r="420" spans="1:6" ht="15.75" customHeight="1">
      <c r="A420" s="294"/>
      <c r="B420" s="278" t="s">
        <v>296</v>
      </c>
      <c r="C420" s="278">
        <v>1</v>
      </c>
      <c r="D420" s="28"/>
      <c r="E420" s="258">
        <f t="shared" si="53"/>
        <v>0</v>
      </c>
      <c r="F420" s="32"/>
    </row>
    <row r="421" spans="1:6">
      <c r="A421" s="298"/>
      <c r="B421" s="278" t="s">
        <v>297</v>
      </c>
      <c r="C421" s="278">
        <v>1</v>
      </c>
      <c r="D421" s="28"/>
      <c r="E421" s="258">
        <f t="shared" ref="E421:E422" si="54">D421*C421</f>
        <v>0</v>
      </c>
      <c r="F421" s="32"/>
    </row>
    <row r="422" spans="1:6">
      <c r="A422" s="298"/>
      <c r="B422" s="278" t="s">
        <v>298</v>
      </c>
      <c r="C422" s="278">
        <v>1</v>
      </c>
      <c r="D422" s="28"/>
      <c r="E422" s="258">
        <f t="shared" si="54"/>
        <v>0</v>
      </c>
      <c r="F422" s="32"/>
    </row>
    <row r="423" spans="1:6">
      <c r="A423" s="298"/>
      <c r="B423" s="298"/>
      <c r="C423" s="298"/>
      <c r="D423" s="337"/>
      <c r="E423" s="281"/>
      <c r="F423" s="32"/>
    </row>
    <row r="424" spans="1:6" ht="40.5" customHeight="1">
      <c r="A424" s="294" t="s">
        <v>299</v>
      </c>
      <c r="B424" s="363" t="s">
        <v>300</v>
      </c>
      <c r="C424" s="363"/>
      <c r="D424" s="363"/>
      <c r="E424" s="363"/>
      <c r="F424" s="32"/>
    </row>
    <row r="425" spans="1:6">
      <c r="A425" s="294"/>
      <c r="B425" s="278" t="s">
        <v>301</v>
      </c>
      <c r="C425" s="278">
        <v>6</v>
      </c>
      <c r="D425" s="28"/>
      <c r="E425" s="258">
        <f t="shared" ref="E425:E426" si="55">D425*C425</f>
        <v>0</v>
      </c>
      <c r="F425" s="32"/>
    </row>
    <row r="426" spans="1:6">
      <c r="A426" s="294"/>
      <c r="B426" s="278" t="s">
        <v>302</v>
      </c>
      <c r="C426" s="278">
        <v>6</v>
      </c>
      <c r="D426" s="28"/>
      <c r="E426" s="258">
        <f t="shared" si="55"/>
        <v>0</v>
      </c>
      <c r="F426" s="32"/>
    </row>
    <row r="427" spans="1:6">
      <c r="A427" s="298"/>
      <c r="B427" s="298"/>
      <c r="C427" s="298"/>
      <c r="D427" s="337"/>
      <c r="E427" s="281"/>
      <c r="F427" s="32"/>
    </row>
    <row r="428" spans="1:6" ht="29.25" customHeight="1">
      <c r="A428" s="294" t="s">
        <v>303</v>
      </c>
      <c r="B428" s="363" t="s">
        <v>304</v>
      </c>
      <c r="C428" s="363"/>
      <c r="D428" s="363"/>
      <c r="E428" s="363"/>
      <c r="F428" s="32"/>
    </row>
    <row r="429" spans="1:6">
      <c r="A429" s="298"/>
      <c r="B429" s="278" t="s">
        <v>293</v>
      </c>
      <c r="C429" s="278">
        <v>1</v>
      </c>
      <c r="D429" s="28"/>
      <c r="E429" s="258">
        <f t="shared" ref="E429" si="56">D429*C429</f>
        <v>0</v>
      </c>
      <c r="F429" s="32"/>
    </row>
    <row r="430" spans="1:6">
      <c r="A430" s="298"/>
      <c r="B430" s="298"/>
      <c r="C430" s="298"/>
      <c r="D430" s="337"/>
      <c r="E430" s="281"/>
      <c r="F430" s="32"/>
    </row>
    <row r="431" spans="1:6">
      <c r="A431" s="282"/>
      <c r="B431" s="283" t="s">
        <v>305</v>
      </c>
      <c r="C431" s="283"/>
      <c r="D431" s="283"/>
      <c r="E431" s="284">
        <f>SUM(E429,E426,E425,E422,E421,E420,E419,E416,E412,E409,E405,E401)</f>
        <v>0</v>
      </c>
      <c r="F431" s="32"/>
    </row>
    <row r="432" spans="1:6">
      <c r="A432" s="281"/>
      <c r="B432" s="335"/>
      <c r="C432" s="335"/>
      <c r="D432" s="335"/>
      <c r="E432" s="335"/>
      <c r="F432" s="32"/>
    </row>
    <row r="433" spans="1:6">
      <c r="B433" s="282" t="s">
        <v>85</v>
      </c>
      <c r="C433" s="283"/>
      <c r="D433" s="283"/>
      <c r="E433" s="284">
        <f>SUM(E431,E395,E383,E361)</f>
        <v>0</v>
      </c>
      <c r="F433" s="32"/>
    </row>
    <row r="434" spans="1:6">
      <c r="F434" s="32"/>
    </row>
    <row r="435" spans="1:6">
      <c r="B435" s="282" t="s">
        <v>86</v>
      </c>
      <c r="C435" s="364"/>
      <c r="D435" s="364"/>
      <c r="E435" s="284">
        <f>SUM(E433,E333)</f>
        <v>0</v>
      </c>
      <c r="F435" s="32"/>
    </row>
    <row r="436" spans="1:6">
      <c r="A436" s="281"/>
      <c r="B436" s="335"/>
      <c r="C436" s="335"/>
      <c r="D436" s="335"/>
      <c r="E436" s="335"/>
      <c r="F436" s="32"/>
    </row>
    <row r="437" spans="1:6">
      <c r="A437" s="30" t="s">
        <v>309</v>
      </c>
      <c r="B437" s="30" t="s">
        <v>306</v>
      </c>
      <c r="C437" s="31"/>
      <c r="D437" s="31"/>
      <c r="E437" s="31"/>
      <c r="F437" s="32"/>
    </row>
    <row r="438" spans="1:6">
      <c r="A438" s="32"/>
      <c r="B438" s="33"/>
      <c r="C438" s="31"/>
      <c r="D438" s="31"/>
      <c r="E438" s="31"/>
      <c r="F438" s="32"/>
    </row>
    <row r="439" spans="1:6">
      <c r="A439" s="32" t="s">
        <v>310</v>
      </c>
      <c r="B439" s="34" t="s">
        <v>307</v>
      </c>
      <c r="C439" s="31"/>
      <c r="D439" s="31"/>
      <c r="E439" s="31"/>
      <c r="F439" s="32"/>
    </row>
    <row r="440" spans="1:6">
      <c r="A440" s="32"/>
      <c r="B440" s="35" t="s">
        <v>313</v>
      </c>
      <c r="C440" s="35">
        <v>2.5</v>
      </c>
      <c r="D440" s="36"/>
      <c r="E440" s="35">
        <f>+E435*C440/100</f>
        <v>0</v>
      </c>
      <c r="F440" s="32"/>
    </row>
    <row r="441" spans="1:6">
      <c r="A441" s="32"/>
      <c r="B441" s="33"/>
      <c r="C441" s="31"/>
      <c r="D441" s="31"/>
      <c r="E441" s="31"/>
      <c r="F441" s="32"/>
    </row>
    <row r="442" spans="1:6">
      <c r="A442" s="32" t="s">
        <v>311</v>
      </c>
      <c r="B442" s="34" t="s">
        <v>308</v>
      </c>
      <c r="C442" s="31"/>
      <c r="D442" s="31"/>
      <c r="E442" s="31"/>
      <c r="F442" s="32"/>
    </row>
    <row r="443" spans="1:6">
      <c r="A443" s="32"/>
      <c r="B443" s="35" t="s">
        <v>313</v>
      </c>
      <c r="C443" s="35">
        <v>1.6</v>
      </c>
      <c r="D443" s="39"/>
      <c r="E443" s="35">
        <f>+E435*C443/100</f>
        <v>0</v>
      </c>
      <c r="F443" s="32"/>
    </row>
    <row r="444" spans="1:6">
      <c r="A444" s="32"/>
      <c r="B444" s="33"/>
      <c r="C444" s="31"/>
      <c r="D444" s="31"/>
      <c r="E444" s="31"/>
      <c r="F444" s="32"/>
    </row>
    <row r="445" spans="1:6">
      <c r="A445" s="37"/>
      <c r="B445" s="38" t="s">
        <v>312</v>
      </c>
      <c r="C445" s="38"/>
      <c r="D445" s="39"/>
      <c r="E445" s="40">
        <f>SUM(E440:E444)</f>
        <v>0</v>
      </c>
      <c r="F445" s="32"/>
    </row>
    <row r="446" spans="1:6">
      <c r="A446" s="281"/>
      <c r="B446" s="335"/>
      <c r="C446" s="335"/>
      <c r="D446" s="335"/>
      <c r="E446" s="335"/>
      <c r="F446" s="32"/>
    </row>
    <row r="447" spans="1:6">
      <c r="B447" s="282" t="s">
        <v>5</v>
      </c>
      <c r="C447" s="364"/>
      <c r="D447" s="364"/>
      <c r="E447" s="284">
        <f>SUM(E435+E445)</f>
        <v>0</v>
      </c>
    </row>
    <row r="448" spans="1:6">
      <c r="A448" s="259"/>
      <c r="B448" s="259"/>
      <c r="C448" s="259"/>
      <c r="D448" s="259"/>
      <c r="E448" s="259"/>
      <c r="F448" s="33"/>
    </row>
    <row r="449" spans="1:5">
      <c r="A449" s="259"/>
      <c r="B449" s="259"/>
      <c r="C449" s="259"/>
      <c r="D449" s="259"/>
      <c r="E449" s="259"/>
    </row>
    <row r="450" spans="1:5">
      <c r="A450" s="259"/>
      <c r="B450" s="259"/>
      <c r="C450" s="259"/>
      <c r="D450" s="259"/>
      <c r="E450" s="259"/>
    </row>
  </sheetData>
  <sheetProtection password="8C52" sheet="1" objects="1" scenarios="1" selectLockedCells="1"/>
  <mergeCells count="112">
    <mergeCell ref="B277:E277"/>
    <mergeCell ref="B75:E75"/>
    <mergeCell ref="B78:E78"/>
    <mergeCell ref="B81:E81"/>
    <mergeCell ref="B84:E84"/>
    <mergeCell ref="B87:E87"/>
    <mergeCell ref="B252:E252"/>
    <mergeCell ref="B256:E256"/>
    <mergeCell ref="B260:E260"/>
    <mergeCell ref="B263:E263"/>
    <mergeCell ref="B266:E266"/>
    <mergeCell ref="B269:E269"/>
    <mergeCell ref="B218:E218"/>
    <mergeCell ref="B221:E221"/>
    <mergeCell ref="B109:E109"/>
    <mergeCell ref="B213:E213"/>
    <mergeCell ref="B215:E215"/>
    <mergeCell ref="B2:E2"/>
    <mergeCell ref="B3:E3"/>
    <mergeCell ref="B4:E4"/>
    <mergeCell ref="B173:E173"/>
    <mergeCell ref="B174:E174"/>
    <mergeCell ref="B138:E138"/>
    <mergeCell ref="B143:E143"/>
    <mergeCell ref="B146:E146"/>
    <mergeCell ref="B149:E149"/>
    <mergeCell ref="B155:E155"/>
    <mergeCell ref="B158:E158"/>
    <mergeCell ref="B161:E161"/>
    <mergeCell ref="B164:E164"/>
    <mergeCell ref="B167:E167"/>
    <mergeCell ref="B140:E140"/>
    <mergeCell ref="B152:E152"/>
    <mergeCell ref="B90:E90"/>
    <mergeCell ref="B97:E97"/>
    <mergeCell ref="B103:E103"/>
    <mergeCell ref="B112:E112"/>
    <mergeCell ref="B115:E115"/>
    <mergeCell ref="B118:E118"/>
    <mergeCell ref="B121:E121"/>
    <mergeCell ref="B130:E130"/>
    <mergeCell ref="B106:E106"/>
    <mergeCell ref="B124:E124"/>
    <mergeCell ref="B127:E127"/>
    <mergeCell ref="B374:E374"/>
    <mergeCell ref="B365:E365"/>
    <mergeCell ref="B355:E355"/>
    <mergeCell ref="B418:E418"/>
    <mergeCell ref="B415:E415"/>
    <mergeCell ref="B403:E403"/>
    <mergeCell ref="B404:E404"/>
    <mergeCell ref="B408:E408"/>
    <mergeCell ref="B407:E407"/>
    <mergeCell ref="B411:E411"/>
    <mergeCell ref="B400:E400"/>
    <mergeCell ref="B371:E371"/>
    <mergeCell ref="B177:E177"/>
    <mergeCell ref="B180:E180"/>
    <mergeCell ref="B183:E183"/>
    <mergeCell ref="B186:E186"/>
    <mergeCell ref="B189:E189"/>
    <mergeCell ref="B192:E192"/>
    <mergeCell ref="B195:E195"/>
    <mergeCell ref="B198:E198"/>
    <mergeCell ref="B201:E201"/>
    <mergeCell ref="B285:E285"/>
    <mergeCell ref="B306:E306"/>
    <mergeCell ref="B279:E279"/>
    <mergeCell ref="B291:E291"/>
    <mergeCell ref="B297:E297"/>
    <mergeCell ref="B300:E300"/>
    <mergeCell ref="B303:E303"/>
    <mergeCell ref="B288:E288"/>
    <mergeCell ref="B368:E368"/>
    <mergeCell ref="B312:E312"/>
    <mergeCell ref="B315:E315"/>
    <mergeCell ref="B318:E318"/>
    <mergeCell ref="B321:E321"/>
    <mergeCell ref="B324:E324"/>
    <mergeCell ref="B327:E327"/>
    <mergeCell ref="B342:E342"/>
    <mergeCell ref="B349:E349"/>
    <mergeCell ref="B352:E352"/>
    <mergeCell ref="B358:E358"/>
    <mergeCell ref="B340:E340"/>
    <mergeCell ref="B346:E346"/>
    <mergeCell ref="B309:E309"/>
    <mergeCell ref="B282:E282"/>
    <mergeCell ref="B428:E428"/>
    <mergeCell ref="B57:E57"/>
    <mergeCell ref="B63:E63"/>
    <mergeCell ref="B66:E66"/>
    <mergeCell ref="B69:E69"/>
    <mergeCell ref="B72:E72"/>
    <mergeCell ref="B386:E386"/>
    <mergeCell ref="B388:E388"/>
    <mergeCell ref="B391:E391"/>
    <mergeCell ref="B424:E424"/>
    <mergeCell ref="B100:E100"/>
    <mergeCell ref="B58:E58"/>
    <mergeCell ref="B59:E59"/>
    <mergeCell ref="B60:E60"/>
    <mergeCell ref="B61:E61"/>
    <mergeCell ref="B224:E224"/>
    <mergeCell ref="B380:E380"/>
    <mergeCell ref="B230:E230"/>
    <mergeCell ref="B233:E233"/>
    <mergeCell ref="B236:E236"/>
    <mergeCell ref="B204:E204"/>
    <mergeCell ref="B239:E239"/>
    <mergeCell ref="B227:E227"/>
    <mergeCell ref="B377:E377"/>
  </mergeCells>
  <phoneticPr fontId="20" type="noConversion"/>
  <pageMargins left="1.1417322834645669" right="0.35433070866141736" top="0.78740157480314965" bottom="0.78740157480314965" header="0.51181102362204722" footer="0.51181102362204722"/>
  <pageSetup paperSize="9" scale="75" orientation="portrait"/>
  <headerFooter alignWithMargins="0">
    <oddFooter>&amp;L&amp;"-,Običajno"&amp;9&amp;P</oddFooter>
  </headerFooter>
  <rowBreaks count="14" manualBreakCount="14">
    <brk id="50" max="4" man="1"/>
    <brk id="74" max="4" man="1"/>
    <brk id="94" max="4" man="1"/>
    <brk id="123" max="4" man="1"/>
    <brk id="135" max="4" man="1"/>
    <brk id="171" max="4" man="1"/>
    <brk id="211" max="4" man="1"/>
    <brk id="240" max="4" man="1"/>
    <brk id="274" max="4" man="1"/>
    <brk id="308" max="4" man="1"/>
    <brk id="334" max="4" man="1"/>
    <brk id="362" max="4" man="1"/>
    <brk id="384" max="4" man="1"/>
    <brk id="396"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8:F21"/>
  <sheetViews>
    <sheetView topLeftCell="A7" workbookViewId="0">
      <selection activeCell="E15" sqref="E15"/>
    </sheetView>
  </sheetViews>
  <sheetFormatPr baseColWidth="10" defaultColWidth="7.5703125" defaultRowHeight="12" x14ac:dyDescent="0"/>
  <cols>
    <col min="1" max="1" width="7.5703125" style="63"/>
    <col min="2" max="2" width="37.85546875" style="63" customWidth="1"/>
    <col min="3" max="3" width="6.140625" style="230" customWidth="1"/>
    <col min="4" max="4" width="7.140625" style="63" customWidth="1"/>
    <col min="5" max="5" width="18.5703125" style="62" customWidth="1"/>
    <col min="6" max="6" width="19.42578125" style="63" customWidth="1"/>
    <col min="7" max="16384" width="7.5703125" style="63"/>
  </cols>
  <sheetData>
    <row r="8" spans="1:6" s="208" customFormat="1" ht="25">
      <c r="A8" s="202"/>
      <c r="B8" s="203" t="s">
        <v>795</v>
      </c>
      <c r="C8" s="204"/>
      <c r="D8" s="205"/>
      <c r="E8" s="206"/>
      <c r="F8" s="207"/>
    </row>
    <row r="9" spans="1:6" ht="13">
      <c r="A9" s="144"/>
      <c r="B9" s="145"/>
      <c r="C9" s="209"/>
      <c r="D9" s="147"/>
      <c r="E9" s="111"/>
      <c r="F9" s="210"/>
    </row>
    <row r="10" spans="1:6" s="197" customFormat="1" ht="32">
      <c r="A10" s="211"/>
      <c r="B10" s="212" t="s">
        <v>796</v>
      </c>
      <c r="C10" s="213"/>
      <c r="D10" s="197" t="s">
        <v>720</v>
      </c>
      <c r="E10" s="214">
        <f>'OBV Transf postaja'!F520</f>
        <v>0</v>
      </c>
    </row>
    <row r="11" spans="1:6" s="197" customFormat="1" ht="16">
      <c r="A11" s="211"/>
      <c r="B11" s="212"/>
      <c r="C11" s="213"/>
      <c r="E11" s="214"/>
    </row>
    <row r="12" spans="1:6" s="197" customFormat="1" ht="16">
      <c r="A12" s="211"/>
      <c r="B12" s="215" t="s">
        <v>797</v>
      </c>
      <c r="C12" s="213"/>
      <c r="D12" s="197" t="s">
        <v>720</v>
      </c>
      <c r="E12" s="214">
        <f>'OBV DEA'!F86</f>
        <v>0</v>
      </c>
    </row>
    <row r="13" spans="1:6" s="197" customFormat="1" ht="16">
      <c r="A13" s="211"/>
      <c r="B13" s="215"/>
      <c r="C13" s="213"/>
      <c r="E13" s="214"/>
    </row>
    <row r="14" spans="1:6" s="197" customFormat="1" ht="16">
      <c r="A14" s="211"/>
      <c r="B14" s="216" t="s">
        <v>798</v>
      </c>
      <c r="C14" s="217"/>
      <c r="D14" s="218" t="s">
        <v>720</v>
      </c>
      <c r="E14" s="219">
        <f>'SN 20 kV'!F26</f>
        <v>0</v>
      </c>
    </row>
    <row r="15" spans="1:6" s="197" customFormat="1" ht="16">
      <c r="A15" s="211"/>
      <c r="B15" s="220"/>
      <c r="C15" s="221"/>
      <c r="D15" s="222"/>
      <c r="E15" s="223"/>
    </row>
    <row r="16" spans="1:6">
      <c r="A16" s="160"/>
      <c r="C16" s="224"/>
    </row>
    <row r="17" spans="1:5" ht="16">
      <c r="A17" s="160"/>
      <c r="B17" s="225" t="s">
        <v>719</v>
      </c>
      <c r="C17" s="224"/>
      <c r="E17" s="226">
        <f>SUM(E10:E15)</f>
        <v>0</v>
      </c>
    </row>
    <row r="19" spans="1:5" s="197" customFormat="1" ht="15">
      <c r="B19" s="222" t="s">
        <v>799</v>
      </c>
      <c r="C19" s="227"/>
      <c r="D19" s="222"/>
      <c r="E19" s="228">
        <f>E17*(C19/100)</f>
        <v>0</v>
      </c>
    </row>
    <row r="20" spans="1:5" s="197" customFormat="1" ht="15">
      <c r="B20" s="197" t="s">
        <v>800</v>
      </c>
      <c r="C20" s="229"/>
      <c r="E20" s="226">
        <f>E17-E19</f>
        <v>0</v>
      </c>
    </row>
    <row r="21" spans="1:5" s="197" customFormat="1" ht="15">
      <c r="C21" s="229"/>
      <c r="E21" s="226"/>
    </row>
  </sheetData>
  <sheetProtection password="8C52" sheet="1" objects="1" scenarios="1"/>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1:F946"/>
  <sheetViews>
    <sheetView topLeftCell="A16" zoomScale="150" zoomScaleNormal="150" zoomScaleSheetLayoutView="100" zoomScalePageLayoutView="150" workbookViewId="0">
      <selection activeCell="E27" sqref="E27"/>
    </sheetView>
  </sheetViews>
  <sheetFormatPr baseColWidth="10" defaultColWidth="7.5703125" defaultRowHeight="12" x14ac:dyDescent="0"/>
  <cols>
    <col min="1" max="1" width="5.42578125" style="160" customWidth="1"/>
    <col min="2" max="2" width="39.140625" style="63" customWidth="1"/>
    <col min="3" max="3" width="4" style="60" customWidth="1"/>
    <col min="4" max="4" width="4.85546875" style="60" customWidth="1"/>
    <col min="5" max="5" width="10.140625" style="61" customWidth="1"/>
    <col min="6" max="6" width="12.5703125" style="62" customWidth="1"/>
    <col min="7" max="16384" width="7.5703125" style="63"/>
  </cols>
  <sheetData>
    <row r="1" spans="1:6" s="58" customFormat="1" ht="13">
      <c r="A1" s="369"/>
      <c r="B1" s="370"/>
      <c r="C1" s="371"/>
      <c r="D1" s="372"/>
      <c r="E1" s="249"/>
      <c r="F1" s="373"/>
    </row>
    <row r="2" spans="1:6" ht="18">
      <c r="A2" s="374" t="s">
        <v>322</v>
      </c>
      <c r="B2" s="375" t="s">
        <v>323</v>
      </c>
      <c r="C2" s="376"/>
      <c r="D2" s="376"/>
      <c r="E2" s="253"/>
      <c r="F2" s="256"/>
    </row>
    <row r="3" spans="1:6" ht="18">
      <c r="A3" s="377"/>
      <c r="B3" s="375" t="s">
        <v>324</v>
      </c>
      <c r="C3" s="378"/>
      <c r="D3" s="379"/>
      <c r="E3" s="380"/>
      <c r="F3" s="381"/>
    </row>
    <row r="4" spans="1:6" ht="15">
      <c r="A4" s="382"/>
      <c r="B4" s="383"/>
      <c r="C4" s="384"/>
      <c r="D4" s="385"/>
      <c r="E4" s="386"/>
      <c r="F4" s="387"/>
    </row>
    <row r="5" spans="1:6" ht="45">
      <c r="A5" s="374" t="s">
        <v>325</v>
      </c>
      <c r="B5" s="388" t="s">
        <v>326</v>
      </c>
      <c r="C5" s="389"/>
      <c r="D5" s="372"/>
      <c r="E5" s="249"/>
      <c r="F5" s="373"/>
    </row>
    <row r="6" spans="1:6" ht="13">
      <c r="A6" s="390"/>
      <c r="B6" s="391"/>
      <c r="C6" s="389"/>
      <c r="D6" s="372"/>
      <c r="E6" s="249"/>
      <c r="F6" s="373"/>
    </row>
    <row r="7" spans="1:6" ht="13">
      <c r="A7" s="390"/>
      <c r="B7" s="391" t="s">
        <v>327</v>
      </c>
      <c r="C7" s="389"/>
      <c r="D7" s="372"/>
      <c r="E7" s="249"/>
      <c r="F7" s="373"/>
    </row>
    <row r="8" spans="1:6" ht="39">
      <c r="A8" s="390"/>
      <c r="B8" s="392" t="s">
        <v>328</v>
      </c>
      <c r="C8" s="389"/>
      <c r="D8" s="372"/>
      <c r="E8" s="249"/>
      <c r="F8" s="373"/>
    </row>
    <row r="9" spans="1:6" ht="13">
      <c r="A9" s="369"/>
      <c r="B9" s="392" t="s">
        <v>329</v>
      </c>
      <c r="C9" s="389"/>
      <c r="D9" s="372"/>
      <c r="E9" s="249"/>
      <c r="F9" s="373"/>
    </row>
    <row r="10" spans="1:6" ht="24">
      <c r="A10" s="369" t="s">
        <v>330</v>
      </c>
      <c r="B10" s="393" t="s">
        <v>331</v>
      </c>
      <c r="C10" s="376"/>
      <c r="D10" s="394"/>
      <c r="E10" s="395"/>
      <c r="F10" s="396"/>
    </row>
    <row r="11" spans="1:6" s="68" customFormat="1" ht="13">
      <c r="A11" s="369"/>
      <c r="B11" s="397"/>
      <c r="C11" s="376"/>
      <c r="D11" s="394"/>
      <c r="E11" s="395"/>
      <c r="F11" s="396"/>
    </row>
    <row r="12" spans="1:6" ht="60">
      <c r="A12" s="369"/>
      <c r="B12" s="393" t="s">
        <v>332</v>
      </c>
      <c r="C12" s="376"/>
      <c r="D12" s="394"/>
      <c r="E12" s="395"/>
      <c r="F12" s="396"/>
    </row>
    <row r="13" spans="1:6" ht="13">
      <c r="A13" s="369"/>
      <c r="B13" s="393"/>
      <c r="C13" s="371"/>
      <c r="D13" s="372"/>
      <c r="E13" s="249"/>
      <c r="F13" s="373"/>
    </row>
    <row r="14" spans="1:6" ht="72">
      <c r="A14" s="369"/>
      <c r="B14" s="393" t="s">
        <v>333</v>
      </c>
      <c r="C14" s="371"/>
      <c r="D14" s="372"/>
      <c r="E14" s="249"/>
      <c r="F14" s="373"/>
    </row>
    <row r="15" spans="1:6" ht="13">
      <c r="A15" s="369"/>
      <c r="B15" s="370"/>
      <c r="C15" s="371"/>
      <c r="D15" s="372"/>
      <c r="E15" s="249"/>
      <c r="F15" s="373"/>
    </row>
    <row r="16" spans="1:6" ht="36">
      <c r="A16" s="369"/>
      <c r="B16" s="370" t="s">
        <v>334</v>
      </c>
      <c r="C16" s="371"/>
      <c r="D16" s="372"/>
      <c r="E16" s="249"/>
      <c r="F16" s="249"/>
    </row>
    <row r="17" spans="1:6" ht="13">
      <c r="A17" s="369"/>
      <c r="B17" s="370"/>
      <c r="C17" s="371"/>
      <c r="D17" s="372"/>
      <c r="E17" s="249"/>
      <c r="F17" s="249"/>
    </row>
    <row r="18" spans="1:6" ht="36">
      <c r="A18" s="369"/>
      <c r="B18" s="370" t="s">
        <v>335</v>
      </c>
      <c r="C18" s="371"/>
      <c r="D18" s="372"/>
      <c r="E18" s="249"/>
      <c r="F18" s="249"/>
    </row>
    <row r="19" spans="1:6" ht="13">
      <c r="A19" s="369"/>
      <c r="B19" s="370"/>
      <c r="C19" s="371"/>
      <c r="D19" s="372"/>
      <c r="E19" s="249"/>
      <c r="F19" s="249"/>
    </row>
    <row r="20" spans="1:6" ht="36">
      <c r="A20" s="369"/>
      <c r="B20" s="370" t="s">
        <v>336</v>
      </c>
      <c r="C20" s="371"/>
      <c r="D20" s="372"/>
      <c r="E20" s="249"/>
      <c r="F20" s="249"/>
    </row>
    <row r="21" spans="1:6" ht="13">
      <c r="A21" s="398"/>
      <c r="B21" s="392" t="s">
        <v>337</v>
      </c>
      <c r="C21" s="371" t="s">
        <v>293</v>
      </c>
      <c r="D21" s="372">
        <v>1</v>
      </c>
      <c r="E21" s="71"/>
      <c r="F21" s="399">
        <f>D21*E21</f>
        <v>0</v>
      </c>
    </row>
    <row r="22" spans="1:6" ht="13">
      <c r="A22" s="369"/>
      <c r="B22" s="370"/>
      <c r="C22" s="371"/>
      <c r="D22" s="372"/>
      <c r="E22" s="249"/>
      <c r="F22" s="249"/>
    </row>
    <row r="23" spans="1:6" ht="48">
      <c r="A23" s="369" t="s">
        <v>338</v>
      </c>
      <c r="B23" s="370" t="s">
        <v>339</v>
      </c>
      <c r="C23" s="371"/>
      <c r="D23" s="372"/>
      <c r="E23" s="249"/>
      <c r="F23" s="249"/>
    </row>
    <row r="24" spans="1:6" ht="84">
      <c r="A24" s="369"/>
      <c r="B24" s="400" t="s">
        <v>340</v>
      </c>
      <c r="C24" s="371"/>
      <c r="D24" s="372"/>
      <c r="E24" s="249"/>
      <c r="F24" s="249"/>
    </row>
    <row r="25" spans="1:6" ht="108">
      <c r="A25" s="369"/>
      <c r="B25" s="370" t="s">
        <v>341</v>
      </c>
      <c r="C25" s="371"/>
      <c r="D25" s="372"/>
      <c r="E25" s="249"/>
      <c r="F25" s="249"/>
    </row>
    <row r="26" spans="1:6" ht="144">
      <c r="A26" s="369"/>
      <c r="B26" s="370" t="s">
        <v>342</v>
      </c>
      <c r="C26" s="371"/>
      <c r="D26" s="372"/>
      <c r="E26" s="249"/>
      <c r="F26" s="249"/>
    </row>
    <row r="27" spans="1:6" ht="13" customHeight="1">
      <c r="A27" s="398"/>
      <c r="B27" s="392" t="s">
        <v>337</v>
      </c>
      <c r="C27" s="371" t="s">
        <v>293</v>
      </c>
      <c r="D27" s="372">
        <v>1</v>
      </c>
      <c r="E27" s="71"/>
      <c r="F27" s="399">
        <f>D27*E27</f>
        <v>0</v>
      </c>
    </row>
    <row r="28" spans="1:6" ht="13">
      <c r="A28" s="369"/>
      <c r="B28" s="370"/>
      <c r="C28" s="371"/>
      <c r="D28" s="372"/>
      <c r="E28" s="249"/>
      <c r="F28" s="249"/>
    </row>
    <row r="29" spans="1:6" ht="52">
      <c r="A29" s="398" t="s">
        <v>343</v>
      </c>
      <c r="B29" s="392" t="s">
        <v>344</v>
      </c>
      <c r="C29" s="371"/>
      <c r="D29" s="372"/>
      <c r="E29" s="248"/>
      <c r="F29" s="399"/>
    </row>
    <row r="30" spans="1:6" ht="13">
      <c r="A30" s="369"/>
      <c r="B30" s="393" t="s">
        <v>345</v>
      </c>
      <c r="C30" s="401" t="s">
        <v>346</v>
      </c>
      <c r="D30" s="402">
        <v>100</v>
      </c>
      <c r="E30" s="56"/>
      <c r="F30" s="399">
        <f>D30*E30</f>
        <v>0</v>
      </c>
    </row>
    <row r="31" spans="1:6" ht="24">
      <c r="A31" s="369"/>
      <c r="B31" s="370" t="s">
        <v>347</v>
      </c>
      <c r="C31" s="371" t="s">
        <v>293</v>
      </c>
      <c r="D31" s="372">
        <v>6</v>
      </c>
      <c r="E31" s="56"/>
      <c r="F31" s="399">
        <f>D31*E31</f>
        <v>0</v>
      </c>
    </row>
    <row r="32" spans="1:6" ht="13">
      <c r="A32" s="398"/>
      <c r="B32" s="392"/>
      <c r="C32" s="371"/>
      <c r="D32" s="372"/>
      <c r="E32" s="248"/>
      <c r="F32" s="399"/>
    </row>
    <row r="33" spans="1:6" ht="39">
      <c r="A33" s="398" t="s">
        <v>348</v>
      </c>
      <c r="B33" s="392" t="s">
        <v>349</v>
      </c>
      <c r="C33" s="371"/>
      <c r="D33" s="372"/>
      <c r="E33" s="248"/>
      <c r="F33" s="399"/>
    </row>
    <row r="34" spans="1:6" ht="26">
      <c r="A34" s="398"/>
      <c r="B34" s="392" t="s">
        <v>350</v>
      </c>
      <c r="C34" s="371"/>
      <c r="D34" s="372"/>
      <c r="E34" s="248"/>
      <c r="F34" s="399"/>
    </row>
    <row r="35" spans="1:6" ht="13">
      <c r="A35" s="398"/>
      <c r="B35" s="392" t="s">
        <v>337</v>
      </c>
      <c r="C35" s="371" t="s">
        <v>293</v>
      </c>
      <c r="D35" s="372">
        <v>1</v>
      </c>
      <c r="E35" s="71"/>
      <c r="F35" s="399">
        <f>D35*E35</f>
        <v>0</v>
      </c>
    </row>
    <row r="36" spans="1:6" ht="13">
      <c r="A36" s="369"/>
      <c r="B36" s="403"/>
      <c r="C36" s="401"/>
      <c r="D36" s="402"/>
      <c r="E36" s="249"/>
      <c r="F36" s="249"/>
    </row>
    <row r="37" spans="1:6" ht="24">
      <c r="A37" s="369" t="s">
        <v>351</v>
      </c>
      <c r="B37" s="370" t="s">
        <v>352</v>
      </c>
      <c r="C37" s="401"/>
      <c r="D37" s="402"/>
      <c r="E37" s="249"/>
      <c r="F37" s="249"/>
    </row>
    <row r="38" spans="1:6" ht="13">
      <c r="A38" s="369"/>
      <c r="B38" s="370" t="s">
        <v>353</v>
      </c>
      <c r="C38" s="401"/>
      <c r="D38" s="402"/>
      <c r="E38" s="249"/>
      <c r="F38" s="249"/>
    </row>
    <row r="39" spans="1:6" ht="13">
      <c r="A39" s="369"/>
      <c r="B39" s="393" t="s">
        <v>345</v>
      </c>
      <c r="C39" s="401" t="s">
        <v>346</v>
      </c>
      <c r="D39" s="402">
        <v>40</v>
      </c>
      <c r="E39" s="56"/>
      <c r="F39" s="399">
        <f>D39*E39</f>
        <v>0</v>
      </c>
    </row>
    <row r="40" spans="1:6" ht="24">
      <c r="A40" s="369"/>
      <c r="B40" s="370" t="s">
        <v>347</v>
      </c>
      <c r="C40" s="371" t="s">
        <v>293</v>
      </c>
      <c r="D40" s="372">
        <v>6</v>
      </c>
      <c r="E40" s="56"/>
      <c r="F40" s="399">
        <f>D40*E40</f>
        <v>0</v>
      </c>
    </row>
    <row r="41" spans="1:6" ht="15.75" customHeight="1">
      <c r="A41" s="369"/>
      <c r="B41" s="370" t="s">
        <v>354</v>
      </c>
      <c r="C41" s="371"/>
      <c r="D41" s="372"/>
      <c r="E41" s="249"/>
      <c r="F41" s="399"/>
    </row>
    <row r="42" spans="1:6" ht="24">
      <c r="A42" s="369"/>
      <c r="B42" s="370" t="s">
        <v>355</v>
      </c>
      <c r="C42" s="371" t="s">
        <v>293</v>
      </c>
      <c r="D42" s="372">
        <v>3</v>
      </c>
      <c r="E42" s="56"/>
      <c r="F42" s="399">
        <f>D42*E42</f>
        <v>0</v>
      </c>
    </row>
    <row r="43" spans="1:6" ht="24">
      <c r="A43" s="369"/>
      <c r="B43" s="370" t="s">
        <v>347</v>
      </c>
      <c r="C43" s="371" t="s">
        <v>293</v>
      </c>
      <c r="D43" s="372">
        <v>3</v>
      </c>
      <c r="E43" s="56"/>
      <c r="F43" s="399">
        <f>D43*E43</f>
        <v>0</v>
      </c>
    </row>
    <row r="44" spans="1:6" ht="13">
      <c r="A44" s="369"/>
      <c r="B44" s="391"/>
      <c r="C44" s="401"/>
      <c r="D44" s="402"/>
      <c r="E44" s="249"/>
      <c r="F44" s="249"/>
    </row>
    <row r="45" spans="1:6">
      <c r="A45" s="404" t="s">
        <v>356</v>
      </c>
      <c r="B45" s="405" t="s">
        <v>357</v>
      </c>
      <c r="C45" s="406"/>
      <c r="D45" s="407"/>
      <c r="E45" s="408"/>
      <c r="F45" s="408"/>
    </row>
    <row r="46" spans="1:6" ht="60">
      <c r="A46" s="409"/>
      <c r="B46" s="410" t="s">
        <v>358</v>
      </c>
      <c r="C46" s="406"/>
      <c r="D46" s="411"/>
      <c r="E46" s="250"/>
      <c r="F46" s="250"/>
    </row>
    <row r="47" spans="1:6" ht="13">
      <c r="A47" s="412"/>
      <c r="B47" s="413" t="s">
        <v>359</v>
      </c>
      <c r="C47" s="414"/>
      <c r="D47" s="415"/>
      <c r="E47" s="416"/>
      <c r="F47" s="416"/>
    </row>
    <row r="48" spans="1:6" ht="13">
      <c r="A48" s="412"/>
      <c r="B48" s="413" t="s">
        <v>360</v>
      </c>
      <c r="C48" s="414"/>
      <c r="D48" s="417"/>
      <c r="E48" s="418"/>
      <c r="F48" s="418"/>
    </row>
    <row r="49" spans="1:6" ht="13">
      <c r="A49" s="412"/>
      <c r="B49" s="419" t="s">
        <v>361</v>
      </c>
      <c r="C49" s="414"/>
      <c r="D49" s="417"/>
      <c r="E49" s="418"/>
      <c r="F49" s="418"/>
    </row>
    <row r="50" spans="1:6" ht="13">
      <c r="A50" s="412"/>
      <c r="B50" s="419" t="s">
        <v>362</v>
      </c>
      <c r="C50" s="414"/>
      <c r="D50" s="417"/>
      <c r="E50" s="418"/>
      <c r="F50" s="418"/>
    </row>
    <row r="51" spans="1:6" ht="13">
      <c r="A51" s="412"/>
      <c r="B51" s="419" t="s">
        <v>363</v>
      </c>
      <c r="C51" s="414"/>
      <c r="D51" s="417"/>
      <c r="E51" s="418"/>
      <c r="F51" s="418"/>
    </row>
    <row r="52" spans="1:6" ht="13">
      <c r="A52" s="409"/>
      <c r="B52" s="410" t="s">
        <v>337</v>
      </c>
      <c r="C52" s="371" t="s">
        <v>293</v>
      </c>
      <c r="D52" s="372">
        <v>2</v>
      </c>
      <c r="E52" s="85"/>
      <c r="F52" s="399">
        <f>D52*E52</f>
        <v>0</v>
      </c>
    </row>
    <row r="53" spans="1:6" ht="13">
      <c r="A53" s="409"/>
      <c r="B53" s="410"/>
      <c r="C53" s="371"/>
      <c r="D53" s="372"/>
      <c r="E53" s="250"/>
      <c r="F53" s="399"/>
    </row>
    <row r="54" spans="1:6" ht="48">
      <c r="A54" s="369" t="s">
        <v>364</v>
      </c>
      <c r="B54" s="420" t="s">
        <v>365</v>
      </c>
      <c r="C54" s="421" t="s">
        <v>293</v>
      </c>
      <c r="D54" s="422">
        <v>4</v>
      </c>
      <c r="E54" s="94"/>
      <c r="F54" s="399">
        <f>D54*E54</f>
        <v>0</v>
      </c>
    </row>
    <row r="55" spans="1:6">
      <c r="A55" s="409"/>
      <c r="B55" s="410"/>
      <c r="C55" s="423"/>
      <c r="D55" s="424"/>
      <c r="E55" s="250"/>
      <c r="F55" s="250"/>
    </row>
    <row r="56" spans="1:6" ht="24">
      <c r="A56" s="409" t="s">
        <v>366</v>
      </c>
      <c r="B56" s="370" t="s">
        <v>367</v>
      </c>
      <c r="C56" s="371" t="s">
        <v>293</v>
      </c>
      <c r="D56" s="372">
        <v>2</v>
      </c>
      <c r="E56" s="56"/>
      <c r="F56" s="399">
        <f>D56*E56</f>
        <v>0</v>
      </c>
    </row>
    <row r="57" spans="1:6" ht="13">
      <c r="A57" s="409"/>
      <c r="B57" s="370"/>
      <c r="C57" s="371"/>
      <c r="D57" s="372"/>
      <c r="E57" s="249"/>
      <c r="F57" s="399"/>
    </row>
    <row r="58" spans="1:6" ht="48">
      <c r="A58" s="425" t="s">
        <v>368</v>
      </c>
      <c r="B58" s="420" t="s">
        <v>369</v>
      </c>
      <c r="C58" s="426" t="s">
        <v>6</v>
      </c>
      <c r="D58" s="427" t="s">
        <v>6</v>
      </c>
      <c r="E58" s="252"/>
      <c r="F58" s="428"/>
    </row>
    <row r="59" spans="1:6" ht="13">
      <c r="A59" s="429"/>
      <c r="B59" s="420" t="s">
        <v>337</v>
      </c>
      <c r="C59" s="426" t="s">
        <v>293</v>
      </c>
      <c r="D59" s="427">
        <v>2</v>
      </c>
      <c r="E59" s="100"/>
      <c r="F59" s="399">
        <f>D59*E59</f>
        <v>0</v>
      </c>
    </row>
    <row r="60" spans="1:6" ht="13">
      <c r="A60" s="369"/>
      <c r="B60" s="392"/>
      <c r="C60" s="376"/>
      <c r="D60" s="376"/>
      <c r="E60" s="253"/>
      <c r="F60" s="256"/>
    </row>
    <row r="61" spans="1:6" ht="24">
      <c r="A61" s="369" t="s">
        <v>370</v>
      </c>
      <c r="B61" s="370" t="s">
        <v>371</v>
      </c>
      <c r="C61" s="401"/>
      <c r="D61" s="402"/>
      <c r="E61" s="249"/>
      <c r="F61" s="249"/>
    </row>
    <row r="62" spans="1:6" ht="36">
      <c r="A62" s="409"/>
      <c r="B62" s="430" t="s">
        <v>372</v>
      </c>
      <c r="C62" s="406"/>
      <c r="D62" s="411"/>
      <c r="E62" s="250"/>
      <c r="F62" s="250"/>
    </row>
    <row r="63" spans="1:6" ht="13">
      <c r="A63" s="409"/>
      <c r="B63" s="410" t="s">
        <v>337</v>
      </c>
      <c r="C63" s="371" t="s">
        <v>293</v>
      </c>
      <c r="D63" s="372">
        <v>1</v>
      </c>
      <c r="E63" s="85"/>
      <c r="F63" s="399">
        <f>D63*E63</f>
        <v>0</v>
      </c>
    </row>
    <row r="64" spans="1:6">
      <c r="A64" s="409"/>
      <c r="B64" s="410"/>
      <c r="C64" s="423"/>
      <c r="D64" s="424"/>
      <c r="E64" s="250"/>
      <c r="F64" s="250"/>
    </row>
    <row r="65" spans="1:6">
      <c r="A65" s="409" t="s">
        <v>373</v>
      </c>
      <c r="B65" s="370" t="s">
        <v>374</v>
      </c>
      <c r="C65" s="406"/>
      <c r="D65" s="411"/>
      <c r="E65" s="250"/>
      <c r="F65" s="250"/>
    </row>
    <row r="66" spans="1:6" ht="132">
      <c r="A66" s="409"/>
      <c r="B66" s="370" t="s">
        <v>375</v>
      </c>
      <c r="C66" s="406"/>
      <c r="D66" s="411"/>
      <c r="E66" s="250"/>
      <c r="F66" s="250"/>
    </row>
    <row r="67" spans="1:6">
      <c r="A67" s="409"/>
      <c r="B67" s="370"/>
      <c r="C67" s="406"/>
      <c r="D67" s="411"/>
      <c r="E67" s="250"/>
      <c r="F67" s="250"/>
    </row>
    <row r="68" spans="1:6">
      <c r="A68" s="409"/>
      <c r="B68" s="393" t="s">
        <v>376</v>
      </c>
      <c r="C68" s="406"/>
      <c r="D68" s="411"/>
      <c r="E68" s="250"/>
      <c r="F68" s="250"/>
    </row>
    <row r="69" spans="1:6" ht="13">
      <c r="A69" s="409"/>
      <c r="B69" s="393" t="s">
        <v>377</v>
      </c>
      <c r="C69" s="371"/>
      <c r="D69" s="372"/>
      <c r="E69" s="250"/>
      <c r="F69" s="250"/>
    </row>
    <row r="70" spans="1:6" ht="24">
      <c r="A70" s="409"/>
      <c r="B70" s="370" t="s">
        <v>378</v>
      </c>
      <c r="C70" s="371"/>
      <c r="D70" s="372"/>
      <c r="E70" s="250"/>
      <c r="F70" s="250"/>
    </row>
    <row r="71" spans="1:6" ht="13">
      <c r="A71" s="409"/>
      <c r="B71" s="370"/>
      <c r="C71" s="371"/>
      <c r="D71" s="372"/>
      <c r="E71" s="250"/>
      <c r="F71" s="250"/>
    </row>
    <row r="72" spans="1:6" ht="36">
      <c r="A72" s="409"/>
      <c r="B72" s="370" t="s">
        <v>379</v>
      </c>
      <c r="C72" s="371"/>
      <c r="D72" s="372"/>
      <c r="E72" s="250"/>
      <c r="F72" s="250"/>
    </row>
    <row r="73" spans="1:6" ht="36">
      <c r="A73" s="409"/>
      <c r="B73" s="370" t="s">
        <v>380</v>
      </c>
      <c r="C73" s="423"/>
      <c r="D73" s="424"/>
      <c r="E73" s="250"/>
      <c r="F73" s="250"/>
    </row>
    <row r="74" spans="1:6" ht="23.5" customHeight="1">
      <c r="A74" s="409"/>
      <c r="B74" s="370" t="s">
        <v>381</v>
      </c>
      <c r="C74" s="406"/>
      <c r="D74" s="411"/>
      <c r="E74" s="250"/>
      <c r="F74" s="250"/>
    </row>
    <row r="75" spans="1:6">
      <c r="A75" s="431"/>
      <c r="B75" s="432"/>
      <c r="C75" s="376"/>
      <c r="D75" s="376"/>
      <c r="E75" s="253"/>
      <c r="F75" s="256"/>
    </row>
    <row r="76" spans="1:6" ht="36">
      <c r="A76" s="409"/>
      <c r="B76" s="433" t="s">
        <v>382</v>
      </c>
      <c r="C76" s="406"/>
      <c r="D76" s="411"/>
      <c r="E76" s="250"/>
      <c r="F76" s="250"/>
    </row>
    <row r="77" spans="1:6">
      <c r="A77" s="409"/>
      <c r="B77" s="400" t="s">
        <v>383</v>
      </c>
      <c r="C77" s="406"/>
      <c r="D77" s="411"/>
      <c r="E77" s="250"/>
      <c r="F77" s="250"/>
    </row>
    <row r="78" spans="1:6">
      <c r="A78" s="409"/>
      <c r="B78" s="400" t="s">
        <v>384</v>
      </c>
      <c r="C78" s="406"/>
      <c r="D78" s="411"/>
      <c r="E78" s="250"/>
      <c r="F78" s="250"/>
    </row>
    <row r="79" spans="1:6">
      <c r="A79" s="409"/>
      <c r="B79" s="400" t="s">
        <v>385</v>
      </c>
      <c r="C79" s="406"/>
      <c r="D79" s="411"/>
      <c r="E79" s="250"/>
      <c r="F79" s="250"/>
    </row>
    <row r="80" spans="1:6">
      <c r="A80" s="409"/>
      <c r="B80" s="434" t="s">
        <v>386</v>
      </c>
      <c r="C80" s="406"/>
      <c r="D80" s="411"/>
      <c r="E80" s="250"/>
      <c r="F80" s="250"/>
    </row>
    <row r="81" spans="1:6">
      <c r="A81" s="409"/>
      <c r="B81" s="400" t="s">
        <v>387</v>
      </c>
      <c r="C81" s="406"/>
      <c r="D81" s="411"/>
      <c r="E81" s="250"/>
      <c r="F81" s="250"/>
    </row>
    <row r="82" spans="1:6">
      <c r="A82" s="409"/>
      <c r="B82" s="400" t="s">
        <v>388</v>
      </c>
      <c r="C82" s="406"/>
      <c r="D82" s="411"/>
      <c r="E82" s="250"/>
      <c r="F82" s="250"/>
    </row>
    <row r="83" spans="1:6">
      <c r="A83" s="409"/>
      <c r="B83" s="400" t="s">
        <v>389</v>
      </c>
      <c r="C83" s="406"/>
      <c r="D83" s="411"/>
      <c r="E83" s="250"/>
      <c r="F83" s="250"/>
    </row>
    <row r="84" spans="1:6">
      <c r="A84" s="409"/>
      <c r="B84" s="400" t="s">
        <v>390</v>
      </c>
      <c r="C84" s="406"/>
      <c r="D84" s="411"/>
      <c r="E84" s="250"/>
      <c r="F84" s="250"/>
    </row>
    <row r="85" spans="1:6">
      <c r="A85" s="409"/>
      <c r="B85" s="400" t="s">
        <v>391</v>
      </c>
      <c r="C85" s="406"/>
      <c r="D85" s="411"/>
      <c r="E85" s="250"/>
      <c r="F85" s="250"/>
    </row>
    <row r="86" spans="1:6">
      <c r="A86" s="409"/>
      <c r="B86" s="400" t="s">
        <v>392</v>
      </c>
      <c r="C86" s="406"/>
      <c r="D86" s="411"/>
      <c r="E86" s="250"/>
      <c r="F86" s="250"/>
    </row>
    <row r="87" spans="1:6">
      <c r="A87" s="409"/>
      <c r="B87" s="400" t="s">
        <v>393</v>
      </c>
      <c r="C87" s="406"/>
      <c r="D87" s="411"/>
      <c r="E87" s="250"/>
      <c r="F87" s="250"/>
    </row>
    <row r="88" spans="1:6">
      <c r="A88" s="409"/>
      <c r="B88" s="400" t="s">
        <v>394</v>
      </c>
      <c r="C88" s="406"/>
      <c r="D88" s="411"/>
      <c r="E88" s="250"/>
      <c r="F88" s="250"/>
    </row>
    <row r="89" spans="1:6">
      <c r="A89" s="409"/>
      <c r="B89" s="400" t="s">
        <v>395</v>
      </c>
      <c r="C89" s="406"/>
      <c r="D89" s="411"/>
      <c r="E89" s="250"/>
      <c r="F89" s="250"/>
    </row>
    <row r="90" spans="1:6">
      <c r="A90" s="409"/>
      <c r="B90" s="400" t="s">
        <v>396</v>
      </c>
      <c r="C90" s="406"/>
      <c r="D90" s="411"/>
      <c r="E90" s="250"/>
      <c r="F90" s="250"/>
    </row>
    <row r="91" spans="1:6">
      <c r="A91" s="409"/>
      <c r="B91" s="400" t="s">
        <v>397</v>
      </c>
      <c r="C91" s="406"/>
      <c r="D91" s="411"/>
      <c r="E91" s="250"/>
      <c r="F91" s="250"/>
    </row>
    <row r="92" spans="1:6" ht="11.75" customHeight="1">
      <c r="A92" s="409"/>
      <c r="B92" s="400" t="s">
        <v>398</v>
      </c>
      <c r="C92" s="406"/>
      <c r="D92" s="411"/>
      <c r="E92" s="250"/>
      <c r="F92" s="250"/>
    </row>
    <row r="93" spans="1:6" ht="11.75" customHeight="1">
      <c r="A93" s="409"/>
      <c r="B93" s="400" t="s">
        <v>399</v>
      </c>
      <c r="C93" s="406"/>
      <c r="D93" s="411"/>
      <c r="E93" s="250"/>
      <c r="F93" s="250"/>
    </row>
    <row r="94" spans="1:6" ht="24">
      <c r="A94" s="409"/>
      <c r="B94" s="434" t="s">
        <v>400</v>
      </c>
      <c r="C94" s="406"/>
      <c r="D94" s="411"/>
      <c r="E94" s="250"/>
      <c r="F94" s="250"/>
    </row>
    <row r="95" spans="1:6">
      <c r="A95" s="409"/>
      <c r="B95" s="400" t="s">
        <v>401</v>
      </c>
      <c r="C95" s="406"/>
      <c r="D95" s="411"/>
      <c r="E95" s="250"/>
      <c r="F95" s="250"/>
    </row>
    <row r="96" spans="1:6">
      <c r="A96" s="409"/>
      <c r="B96" s="400" t="s">
        <v>402</v>
      </c>
      <c r="C96" s="406"/>
      <c r="D96" s="411"/>
      <c r="E96" s="250"/>
      <c r="F96" s="250"/>
    </row>
    <row r="97" spans="1:6">
      <c r="A97" s="409"/>
      <c r="B97" s="400" t="s">
        <v>403</v>
      </c>
      <c r="C97" s="406"/>
      <c r="D97" s="411"/>
      <c r="E97" s="250"/>
      <c r="F97" s="250"/>
    </row>
    <row r="98" spans="1:6">
      <c r="A98" s="409"/>
      <c r="B98" s="400" t="s">
        <v>404</v>
      </c>
      <c r="C98" s="406"/>
      <c r="D98" s="411"/>
      <c r="E98" s="250"/>
      <c r="F98" s="250"/>
    </row>
    <row r="99" spans="1:6">
      <c r="A99" s="409"/>
      <c r="B99" s="400" t="s">
        <v>405</v>
      </c>
      <c r="C99" s="406"/>
      <c r="D99" s="411"/>
      <c r="E99" s="250"/>
      <c r="F99" s="250"/>
    </row>
    <row r="100" spans="1:6">
      <c r="A100" s="409"/>
      <c r="B100" s="400" t="s">
        <v>406</v>
      </c>
      <c r="C100" s="406"/>
      <c r="D100" s="411"/>
      <c r="E100" s="250"/>
      <c r="F100" s="250"/>
    </row>
    <row r="101" spans="1:6">
      <c r="A101" s="409"/>
      <c r="B101" s="400" t="s">
        <v>407</v>
      </c>
      <c r="C101" s="406"/>
      <c r="D101" s="411"/>
      <c r="E101" s="250"/>
      <c r="F101" s="250"/>
    </row>
    <row r="102" spans="1:6">
      <c r="A102" s="409"/>
      <c r="B102" s="400" t="s">
        <v>408</v>
      </c>
      <c r="C102" s="406"/>
      <c r="D102" s="411"/>
      <c r="E102" s="250"/>
      <c r="F102" s="250"/>
    </row>
    <row r="103" spans="1:6" ht="24">
      <c r="A103" s="409"/>
      <c r="B103" s="400" t="s">
        <v>409</v>
      </c>
      <c r="C103" s="406"/>
      <c r="D103" s="435"/>
      <c r="E103" s="250"/>
      <c r="F103" s="250"/>
    </row>
    <row r="104" spans="1:6" ht="36">
      <c r="A104" s="409"/>
      <c r="B104" s="370" t="s">
        <v>410</v>
      </c>
      <c r="C104" s="406"/>
      <c r="D104" s="411"/>
      <c r="E104" s="250"/>
      <c r="F104" s="250"/>
    </row>
    <row r="105" spans="1:6">
      <c r="A105" s="409"/>
      <c r="B105" s="400" t="s">
        <v>411</v>
      </c>
      <c r="C105" s="406"/>
      <c r="D105" s="411"/>
      <c r="E105" s="250"/>
      <c r="F105" s="250"/>
    </row>
    <row r="106" spans="1:6">
      <c r="A106" s="409"/>
      <c r="B106" s="400" t="s">
        <v>412</v>
      </c>
      <c r="C106" s="406"/>
      <c r="D106" s="411"/>
      <c r="E106" s="250"/>
      <c r="F106" s="250"/>
    </row>
    <row r="107" spans="1:6">
      <c r="A107" s="409"/>
      <c r="B107" s="400" t="s">
        <v>413</v>
      </c>
      <c r="C107" s="406"/>
      <c r="D107" s="411"/>
      <c r="E107" s="250"/>
      <c r="F107" s="250"/>
    </row>
    <row r="108" spans="1:6">
      <c r="A108" s="409"/>
      <c r="B108" s="400"/>
      <c r="C108" s="406"/>
      <c r="D108" s="411"/>
      <c r="E108" s="250"/>
      <c r="F108" s="250"/>
    </row>
    <row r="109" spans="1:6" ht="24">
      <c r="A109" s="409"/>
      <c r="B109" s="433" t="s">
        <v>414</v>
      </c>
      <c r="C109" s="406"/>
      <c r="D109" s="411"/>
      <c r="E109" s="250"/>
      <c r="F109" s="250"/>
    </row>
    <row r="110" spans="1:6">
      <c r="A110" s="409"/>
      <c r="B110" s="433"/>
      <c r="C110" s="406"/>
      <c r="D110" s="411"/>
      <c r="E110" s="250"/>
      <c r="F110" s="250"/>
    </row>
    <row r="111" spans="1:6" ht="191" customHeight="1">
      <c r="A111" s="409"/>
      <c r="B111" s="436" t="s">
        <v>415</v>
      </c>
      <c r="C111" s="406"/>
      <c r="D111" s="411"/>
      <c r="E111" s="250"/>
      <c r="F111" s="250"/>
    </row>
    <row r="112" spans="1:6">
      <c r="A112" s="409"/>
      <c r="B112" s="433"/>
      <c r="C112" s="406"/>
      <c r="D112" s="411"/>
      <c r="E112" s="250"/>
      <c r="F112" s="250"/>
    </row>
    <row r="113" spans="1:6" s="58" customFormat="1">
      <c r="A113" s="409"/>
      <c r="B113" s="397" t="s">
        <v>416</v>
      </c>
      <c r="C113" s="423"/>
      <c r="D113" s="424"/>
      <c r="E113" s="250"/>
      <c r="F113" s="250"/>
    </row>
    <row r="114" spans="1:6" s="58" customFormat="1">
      <c r="A114" s="409"/>
      <c r="B114" s="393" t="s">
        <v>417</v>
      </c>
      <c r="C114" s="406"/>
      <c r="D114" s="411"/>
      <c r="E114" s="250"/>
      <c r="F114" s="250"/>
    </row>
    <row r="115" spans="1:6" ht="216">
      <c r="A115" s="369"/>
      <c r="B115" s="410" t="s">
        <v>418</v>
      </c>
      <c r="C115" s="437"/>
      <c r="D115" s="438"/>
      <c r="E115" s="251"/>
      <c r="F115" s="251"/>
    </row>
    <row r="116" spans="1:6" ht="48">
      <c r="A116" s="409"/>
      <c r="B116" s="410" t="s">
        <v>419</v>
      </c>
      <c r="C116" s="406"/>
      <c r="D116" s="411"/>
      <c r="E116" s="250"/>
      <c r="F116" s="250"/>
    </row>
    <row r="117" spans="1:6" ht="24">
      <c r="A117" s="409"/>
      <c r="B117" s="434" t="s">
        <v>420</v>
      </c>
      <c r="C117" s="406"/>
      <c r="D117" s="411"/>
      <c r="E117" s="250"/>
      <c r="F117" s="250"/>
    </row>
    <row r="118" spans="1:6">
      <c r="A118" s="409"/>
      <c r="B118" s="393" t="s">
        <v>421</v>
      </c>
      <c r="C118" s="406"/>
      <c r="D118" s="411"/>
      <c r="E118" s="250"/>
      <c r="F118" s="250"/>
    </row>
    <row r="119" spans="1:6" ht="24">
      <c r="A119" s="409"/>
      <c r="B119" s="370" t="s">
        <v>422</v>
      </c>
      <c r="C119" s="406"/>
      <c r="D119" s="411"/>
      <c r="E119" s="250"/>
      <c r="F119" s="250"/>
    </row>
    <row r="120" spans="1:6" ht="24">
      <c r="A120" s="409"/>
      <c r="B120" s="370" t="s">
        <v>423</v>
      </c>
      <c r="C120" s="406"/>
      <c r="D120" s="411"/>
      <c r="E120" s="250"/>
      <c r="F120" s="250"/>
    </row>
    <row r="121" spans="1:6" s="58" customFormat="1" ht="17" customHeight="1">
      <c r="A121" s="409"/>
      <c r="B121" s="393" t="s">
        <v>424</v>
      </c>
      <c r="C121" s="439"/>
      <c r="D121" s="439"/>
      <c r="E121" s="250"/>
      <c r="F121" s="250"/>
    </row>
    <row r="122" spans="1:6" s="58" customFormat="1" ht="29.25" customHeight="1">
      <c r="A122" s="409"/>
      <c r="B122" s="410" t="s">
        <v>425</v>
      </c>
      <c r="C122" s="406"/>
      <c r="D122" s="411"/>
      <c r="E122" s="250"/>
      <c r="F122" s="250"/>
    </row>
    <row r="123" spans="1:6" s="58" customFormat="1" ht="28.5" customHeight="1">
      <c r="A123" s="369"/>
      <c r="B123" s="410" t="s">
        <v>426</v>
      </c>
      <c r="C123" s="401"/>
      <c r="D123" s="402"/>
      <c r="E123" s="249"/>
      <c r="F123" s="249"/>
    </row>
    <row r="124" spans="1:6" s="58" customFormat="1" ht="24">
      <c r="A124" s="369"/>
      <c r="B124" s="434" t="s">
        <v>427</v>
      </c>
      <c r="C124" s="401"/>
      <c r="D124" s="402"/>
      <c r="E124" s="249"/>
      <c r="F124" s="249"/>
    </row>
    <row r="125" spans="1:6" s="58" customFormat="1" ht="24">
      <c r="A125" s="369"/>
      <c r="B125" s="434" t="s">
        <v>428</v>
      </c>
      <c r="C125" s="401"/>
      <c r="D125" s="402"/>
      <c r="E125" s="249"/>
      <c r="F125" s="249"/>
    </row>
    <row r="126" spans="1:6" s="58" customFormat="1" ht="36">
      <c r="A126" s="369"/>
      <c r="B126" s="370" t="s">
        <v>429</v>
      </c>
      <c r="C126" s="401"/>
      <c r="D126" s="402"/>
      <c r="E126" s="249"/>
      <c r="F126" s="249"/>
    </row>
    <row r="127" spans="1:6" ht="24">
      <c r="A127" s="369"/>
      <c r="B127" s="370" t="s">
        <v>430</v>
      </c>
      <c r="C127" s="401"/>
      <c r="D127" s="402"/>
      <c r="E127" s="249"/>
      <c r="F127" s="249"/>
    </row>
    <row r="128" spans="1:6" ht="13">
      <c r="A128" s="369"/>
      <c r="B128" s="370" t="s">
        <v>431</v>
      </c>
      <c r="C128" s="401"/>
      <c r="D128" s="402"/>
      <c r="E128" s="249"/>
      <c r="F128" s="249"/>
    </row>
    <row r="129" spans="1:6" ht="48">
      <c r="A129" s="409"/>
      <c r="B129" s="370" t="s">
        <v>432</v>
      </c>
      <c r="C129" s="406"/>
      <c r="D129" s="411"/>
      <c r="E129" s="250"/>
      <c r="F129" s="250"/>
    </row>
    <row r="130" spans="1:6">
      <c r="A130" s="409"/>
      <c r="B130" s="370"/>
      <c r="C130" s="406"/>
      <c r="D130" s="411"/>
      <c r="E130" s="250"/>
      <c r="F130" s="250"/>
    </row>
    <row r="131" spans="1:6" ht="17" customHeight="1">
      <c r="A131" s="369"/>
      <c r="B131" s="397" t="s">
        <v>433</v>
      </c>
      <c r="C131" s="439"/>
      <c r="D131" s="422"/>
      <c r="E131" s="249"/>
      <c r="F131" s="255"/>
    </row>
    <row r="132" spans="1:6" ht="13">
      <c r="A132" s="369"/>
      <c r="B132" s="393" t="s">
        <v>434</v>
      </c>
      <c r="C132" s="439"/>
      <c r="D132" s="422"/>
      <c r="E132" s="249"/>
      <c r="F132" s="255"/>
    </row>
    <row r="133" spans="1:6" ht="228.25" customHeight="1">
      <c r="A133" s="369"/>
      <c r="B133" s="410" t="s">
        <v>435</v>
      </c>
      <c r="C133" s="437"/>
      <c r="D133" s="438"/>
      <c r="E133" s="251"/>
      <c r="F133" s="251"/>
    </row>
    <row r="134" spans="1:6" s="58" customFormat="1" ht="52.25" customHeight="1">
      <c r="A134" s="409"/>
      <c r="B134" s="410" t="s">
        <v>419</v>
      </c>
      <c r="C134" s="414"/>
      <c r="D134" s="411"/>
      <c r="E134" s="250"/>
      <c r="F134" s="250"/>
    </row>
    <row r="135" spans="1:6" s="58" customFormat="1" ht="14.25" customHeight="1">
      <c r="A135" s="409"/>
      <c r="B135" s="393" t="s">
        <v>436</v>
      </c>
      <c r="C135" s="414"/>
      <c r="D135" s="411"/>
      <c r="E135" s="250"/>
      <c r="F135" s="250"/>
    </row>
    <row r="136" spans="1:6" s="58" customFormat="1" ht="14.25" customHeight="1">
      <c r="A136" s="409"/>
      <c r="B136" s="393" t="s">
        <v>437</v>
      </c>
      <c r="C136" s="414"/>
      <c r="D136" s="411"/>
      <c r="E136" s="250"/>
      <c r="F136" s="250"/>
    </row>
    <row r="137" spans="1:6" s="58" customFormat="1" ht="36">
      <c r="A137" s="398"/>
      <c r="B137" s="370" t="s">
        <v>429</v>
      </c>
      <c r="C137" s="440"/>
      <c r="D137" s="402"/>
      <c r="E137" s="249"/>
      <c r="F137" s="249"/>
    </row>
    <row r="138" spans="1:6" s="58" customFormat="1" ht="24">
      <c r="A138" s="398"/>
      <c r="B138" s="400" t="s">
        <v>438</v>
      </c>
      <c r="C138" s="440"/>
      <c r="D138" s="402"/>
      <c r="E138" s="249"/>
      <c r="F138" s="249"/>
    </row>
    <row r="139" spans="1:6" s="58" customFormat="1" ht="24">
      <c r="A139" s="398"/>
      <c r="B139" s="400" t="s">
        <v>439</v>
      </c>
      <c r="C139" s="440"/>
      <c r="D139" s="402"/>
      <c r="E139" s="249"/>
      <c r="F139" s="249"/>
    </row>
    <row r="140" spans="1:6" s="58" customFormat="1" ht="24">
      <c r="A140" s="398"/>
      <c r="B140" s="370" t="s">
        <v>440</v>
      </c>
      <c r="C140" s="440"/>
      <c r="D140" s="402"/>
      <c r="E140" s="249"/>
      <c r="F140" s="249"/>
    </row>
    <row r="141" spans="1:6" s="58" customFormat="1" ht="13">
      <c r="A141" s="409"/>
      <c r="B141" s="393" t="s">
        <v>441</v>
      </c>
      <c r="C141" s="441"/>
      <c r="D141" s="439"/>
      <c r="E141" s="250"/>
      <c r="F141" s="250"/>
    </row>
    <row r="142" spans="1:6" s="58" customFormat="1" ht="24">
      <c r="A142" s="409"/>
      <c r="B142" s="410" t="s">
        <v>442</v>
      </c>
      <c r="C142" s="414"/>
      <c r="D142" s="411"/>
      <c r="E142" s="250"/>
      <c r="F142" s="250"/>
    </row>
    <row r="143" spans="1:6" s="58" customFormat="1" ht="24">
      <c r="A143" s="409"/>
      <c r="B143" s="434" t="s">
        <v>443</v>
      </c>
      <c r="C143" s="414"/>
      <c r="D143" s="411"/>
      <c r="E143" s="250"/>
      <c r="F143" s="250"/>
    </row>
    <row r="144" spans="1:6" ht="15.75" customHeight="1">
      <c r="A144" s="398"/>
      <c r="B144" s="410" t="s">
        <v>426</v>
      </c>
      <c r="C144" s="440"/>
      <c r="D144" s="402"/>
      <c r="E144" s="249"/>
      <c r="F144" s="249"/>
    </row>
    <row r="145" spans="1:6" ht="24">
      <c r="A145" s="398"/>
      <c r="B145" s="434" t="s">
        <v>444</v>
      </c>
      <c r="C145" s="440"/>
      <c r="D145" s="402"/>
      <c r="E145" s="249"/>
      <c r="F145" s="249"/>
    </row>
    <row r="146" spans="1:6" ht="39.25" customHeight="1">
      <c r="A146" s="398"/>
      <c r="B146" s="434" t="s">
        <v>445</v>
      </c>
      <c r="C146" s="440"/>
      <c r="D146" s="402"/>
      <c r="E146" s="249"/>
      <c r="F146" s="249"/>
    </row>
    <row r="147" spans="1:6" ht="24">
      <c r="A147" s="398"/>
      <c r="B147" s="434" t="s">
        <v>446</v>
      </c>
      <c r="C147" s="440"/>
      <c r="D147" s="402"/>
      <c r="E147" s="249"/>
      <c r="F147" s="249"/>
    </row>
    <row r="148" spans="1:6" ht="24">
      <c r="A148" s="398"/>
      <c r="B148" s="434" t="s">
        <v>447</v>
      </c>
      <c r="C148" s="440"/>
      <c r="D148" s="402"/>
      <c r="E148" s="249"/>
      <c r="F148" s="249"/>
    </row>
    <row r="149" spans="1:6" ht="24">
      <c r="A149" s="398"/>
      <c r="B149" s="434" t="s">
        <v>448</v>
      </c>
      <c r="C149" s="440"/>
      <c r="D149" s="402"/>
      <c r="E149" s="249"/>
      <c r="F149" s="249"/>
    </row>
    <row r="150" spans="1:6" ht="24">
      <c r="A150" s="398"/>
      <c r="B150" s="434" t="s">
        <v>449</v>
      </c>
      <c r="C150" s="440"/>
      <c r="D150" s="402"/>
      <c r="E150" s="249"/>
      <c r="F150" s="249"/>
    </row>
    <row r="151" spans="1:6" ht="24">
      <c r="A151" s="398"/>
      <c r="B151" s="370" t="s">
        <v>450</v>
      </c>
      <c r="C151" s="440"/>
      <c r="D151" s="402"/>
      <c r="E151" s="249"/>
      <c r="F151" s="249"/>
    </row>
    <row r="152" spans="1:6">
      <c r="A152" s="409"/>
      <c r="B152" s="370" t="s">
        <v>431</v>
      </c>
      <c r="C152" s="406"/>
      <c r="D152" s="411"/>
      <c r="E152" s="250"/>
      <c r="F152" s="250"/>
    </row>
    <row r="153" spans="1:6" ht="13">
      <c r="A153" s="369"/>
      <c r="B153" s="434" t="s">
        <v>451</v>
      </c>
      <c r="C153" s="421"/>
      <c r="D153" s="422"/>
      <c r="E153" s="249"/>
      <c r="F153" s="373"/>
    </row>
    <row r="154" spans="1:6">
      <c r="A154" s="442"/>
      <c r="B154" s="393" t="s">
        <v>452</v>
      </c>
      <c r="C154" s="406"/>
      <c r="D154" s="411"/>
      <c r="E154" s="250"/>
      <c r="F154" s="250"/>
    </row>
    <row r="155" spans="1:6" ht="48">
      <c r="A155" s="409"/>
      <c r="B155" s="370" t="s">
        <v>432</v>
      </c>
      <c r="C155" s="406"/>
      <c r="D155" s="411"/>
      <c r="E155" s="250"/>
      <c r="F155" s="250"/>
    </row>
    <row r="156" spans="1:6">
      <c r="A156" s="409"/>
      <c r="B156" s="433"/>
      <c r="C156" s="406"/>
      <c r="D156" s="411"/>
      <c r="E156" s="250"/>
      <c r="F156" s="250"/>
    </row>
    <row r="157" spans="1:6" ht="13">
      <c r="A157" s="369"/>
      <c r="B157" s="397" t="s">
        <v>453</v>
      </c>
      <c r="C157" s="439"/>
      <c r="D157" s="422"/>
      <c r="E157" s="249"/>
      <c r="F157" s="255"/>
    </row>
    <row r="158" spans="1:6" ht="13">
      <c r="A158" s="369"/>
      <c r="B158" s="393" t="s">
        <v>454</v>
      </c>
      <c r="C158" s="439"/>
      <c r="D158" s="422"/>
      <c r="E158" s="249"/>
      <c r="F158" s="255"/>
    </row>
    <row r="159" spans="1:6" ht="24">
      <c r="A159" s="369"/>
      <c r="B159" s="370" t="s">
        <v>455</v>
      </c>
      <c r="C159" s="439"/>
      <c r="D159" s="422"/>
      <c r="E159" s="249"/>
      <c r="F159" s="255"/>
    </row>
    <row r="160" spans="1:6" ht="24">
      <c r="A160" s="369"/>
      <c r="B160" s="370" t="s">
        <v>456</v>
      </c>
      <c r="C160" s="439"/>
      <c r="D160" s="422"/>
      <c r="E160" s="249"/>
      <c r="F160" s="255"/>
    </row>
    <row r="161" spans="1:6" ht="108">
      <c r="A161" s="369"/>
      <c r="B161" s="115" t="s">
        <v>457</v>
      </c>
      <c r="C161" s="439"/>
      <c r="D161" s="422"/>
      <c r="E161" s="249"/>
      <c r="F161" s="255"/>
    </row>
    <row r="162" spans="1:6" ht="108">
      <c r="A162" s="369"/>
      <c r="B162" s="115" t="s">
        <v>458</v>
      </c>
      <c r="C162" s="439"/>
      <c r="D162" s="422"/>
      <c r="E162" s="249"/>
      <c r="F162" s="255"/>
    </row>
    <row r="163" spans="1:6" ht="108">
      <c r="A163" s="369"/>
      <c r="B163" s="115" t="s">
        <v>459</v>
      </c>
      <c r="C163" s="421"/>
      <c r="D163" s="422"/>
      <c r="E163" s="249"/>
      <c r="F163" s="373"/>
    </row>
    <row r="164" spans="1:6" ht="108">
      <c r="A164" s="369"/>
      <c r="B164" s="115" t="s">
        <v>460</v>
      </c>
      <c r="C164" s="439"/>
      <c r="D164" s="422"/>
      <c r="E164" s="249"/>
      <c r="F164" s="255"/>
    </row>
    <row r="165" spans="1:6" ht="108">
      <c r="A165" s="369"/>
      <c r="B165" s="115" t="s">
        <v>461</v>
      </c>
      <c r="C165" s="439"/>
      <c r="D165" s="422"/>
      <c r="E165" s="249"/>
      <c r="F165" s="255"/>
    </row>
    <row r="166" spans="1:6" ht="108">
      <c r="A166" s="369"/>
      <c r="B166" s="115" t="s">
        <v>462</v>
      </c>
      <c r="C166" s="439"/>
      <c r="D166" s="422"/>
      <c r="E166" s="249"/>
      <c r="F166" s="255"/>
    </row>
    <row r="167" spans="1:6" s="120" customFormat="1" ht="13">
      <c r="A167" s="425"/>
      <c r="B167" s="443" t="s">
        <v>463</v>
      </c>
      <c r="C167" s="444"/>
      <c r="D167" s="445"/>
      <c r="E167" s="248"/>
      <c r="F167" s="446"/>
    </row>
    <row r="168" spans="1:6" s="120" customFormat="1" ht="13">
      <c r="A168" s="425"/>
      <c r="B168" s="443" t="s">
        <v>464</v>
      </c>
      <c r="C168" s="444"/>
      <c r="D168" s="445"/>
      <c r="E168" s="248"/>
      <c r="F168" s="446"/>
    </row>
    <row r="169" spans="1:6" s="120" customFormat="1" ht="26">
      <c r="A169" s="425"/>
      <c r="B169" s="443" t="s">
        <v>465</v>
      </c>
      <c r="C169" s="444"/>
      <c r="D169" s="445"/>
      <c r="E169" s="248"/>
      <c r="F169" s="446"/>
    </row>
    <row r="170" spans="1:6" s="120" customFormat="1" ht="13">
      <c r="A170" s="425"/>
      <c r="B170" s="443" t="s">
        <v>466</v>
      </c>
      <c r="C170" s="444"/>
      <c r="D170" s="445"/>
      <c r="E170" s="248"/>
      <c r="F170" s="446"/>
    </row>
    <row r="171" spans="1:6" s="120" customFormat="1" ht="13">
      <c r="A171" s="425"/>
      <c r="B171" s="443" t="s">
        <v>467</v>
      </c>
      <c r="C171" s="444"/>
      <c r="D171" s="445"/>
      <c r="E171" s="248"/>
      <c r="F171" s="446"/>
    </row>
    <row r="172" spans="1:6" ht="24">
      <c r="A172" s="369"/>
      <c r="B172" s="434" t="s">
        <v>468</v>
      </c>
      <c r="C172" s="421"/>
      <c r="D172" s="422"/>
      <c r="E172" s="249"/>
      <c r="F172" s="373"/>
    </row>
    <row r="173" spans="1:6" ht="24" customHeight="1">
      <c r="A173" s="369"/>
      <c r="B173" s="434" t="s">
        <v>469</v>
      </c>
      <c r="C173" s="421"/>
      <c r="D173" s="422"/>
      <c r="E173" s="249"/>
      <c r="F173" s="373"/>
    </row>
    <row r="174" spans="1:6" s="58" customFormat="1" ht="14.25" customHeight="1">
      <c r="A174" s="369"/>
      <c r="B174" s="434" t="s">
        <v>470</v>
      </c>
      <c r="C174" s="421"/>
      <c r="D174" s="422"/>
      <c r="E174" s="249"/>
      <c r="F174" s="373"/>
    </row>
    <row r="175" spans="1:6" s="58" customFormat="1" ht="15.75" customHeight="1">
      <c r="A175" s="442"/>
      <c r="B175" s="393" t="s">
        <v>452</v>
      </c>
      <c r="C175" s="406"/>
      <c r="D175" s="411"/>
      <c r="E175" s="250"/>
      <c r="F175" s="250"/>
    </row>
    <row r="176" spans="1:6" s="58" customFormat="1" ht="11.75" customHeight="1">
      <c r="A176" s="409"/>
      <c r="B176" s="433"/>
      <c r="C176" s="406"/>
      <c r="D176" s="411"/>
      <c r="E176" s="250"/>
      <c r="F176" s="250"/>
    </row>
    <row r="177" spans="1:6" s="58" customFormat="1" ht="13">
      <c r="A177" s="369"/>
      <c r="B177" s="397" t="s">
        <v>471</v>
      </c>
      <c r="C177" s="439"/>
      <c r="D177" s="422"/>
      <c r="E177" s="249"/>
      <c r="F177" s="255"/>
    </row>
    <row r="178" spans="1:6" s="58" customFormat="1" ht="13">
      <c r="A178" s="369"/>
      <c r="B178" s="393" t="s">
        <v>472</v>
      </c>
      <c r="C178" s="439"/>
      <c r="D178" s="422"/>
      <c r="E178" s="249"/>
      <c r="F178" s="255"/>
    </row>
    <row r="179" spans="1:6" s="58" customFormat="1" ht="24">
      <c r="A179" s="369"/>
      <c r="B179" s="370" t="s">
        <v>473</v>
      </c>
      <c r="C179" s="439"/>
      <c r="D179" s="422"/>
      <c r="E179" s="249"/>
      <c r="F179" s="255"/>
    </row>
    <row r="180" spans="1:6" s="58" customFormat="1" ht="24">
      <c r="A180" s="369"/>
      <c r="B180" s="370" t="s">
        <v>474</v>
      </c>
      <c r="C180" s="439"/>
      <c r="D180" s="422"/>
      <c r="E180" s="249"/>
      <c r="F180" s="255"/>
    </row>
    <row r="181" spans="1:6" ht="24">
      <c r="A181" s="369"/>
      <c r="B181" s="370" t="s">
        <v>475</v>
      </c>
      <c r="C181" s="439"/>
      <c r="D181" s="422"/>
      <c r="E181" s="249"/>
      <c r="F181" s="255"/>
    </row>
    <row r="182" spans="1:6" ht="24">
      <c r="A182" s="369"/>
      <c r="B182" s="370" t="s">
        <v>476</v>
      </c>
      <c r="C182" s="439"/>
      <c r="D182" s="422"/>
      <c r="E182" s="249"/>
      <c r="F182" s="255"/>
    </row>
    <row r="183" spans="1:6" ht="108">
      <c r="A183" s="369"/>
      <c r="B183" s="115" t="s">
        <v>477</v>
      </c>
      <c r="C183" s="439"/>
      <c r="D183" s="422"/>
      <c r="E183" s="249"/>
      <c r="F183" s="255"/>
    </row>
    <row r="184" spans="1:6" ht="108">
      <c r="A184" s="369"/>
      <c r="B184" s="115" t="s">
        <v>478</v>
      </c>
      <c r="C184" s="439"/>
      <c r="D184" s="422"/>
      <c r="E184" s="249"/>
      <c r="F184" s="255"/>
    </row>
    <row r="185" spans="1:6" ht="108">
      <c r="A185" s="369"/>
      <c r="B185" s="115" t="s">
        <v>479</v>
      </c>
      <c r="C185" s="439"/>
      <c r="D185" s="422"/>
      <c r="E185" s="249"/>
      <c r="F185" s="255"/>
    </row>
    <row r="186" spans="1:6" ht="108">
      <c r="A186" s="369"/>
      <c r="B186" s="115" t="s">
        <v>480</v>
      </c>
      <c r="C186" s="439"/>
      <c r="D186" s="422"/>
      <c r="E186" s="249"/>
      <c r="F186" s="255"/>
    </row>
    <row r="187" spans="1:6" ht="108">
      <c r="A187" s="369"/>
      <c r="B187" s="115" t="s">
        <v>481</v>
      </c>
      <c r="C187" s="439"/>
      <c r="D187" s="422"/>
      <c r="E187" s="249"/>
      <c r="F187" s="255"/>
    </row>
    <row r="188" spans="1:6" ht="108">
      <c r="A188" s="369"/>
      <c r="B188" s="115" t="s">
        <v>482</v>
      </c>
      <c r="C188" s="439"/>
      <c r="D188" s="422"/>
      <c r="E188" s="249"/>
      <c r="F188" s="255"/>
    </row>
    <row r="189" spans="1:6" ht="108">
      <c r="A189" s="369"/>
      <c r="B189" s="115" t="s">
        <v>483</v>
      </c>
      <c r="C189" s="439"/>
      <c r="D189" s="422"/>
      <c r="E189" s="249"/>
      <c r="F189" s="255"/>
    </row>
    <row r="190" spans="1:6" ht="108">
      <c r="A190" s="369"/>
      <c r="B190" s="115" t="s">
        <v>484</v>
      </c>
      <c r="C190" s="439"/>
      <c r="D190" s="422"/>
      <c r="E190" s="249"/>
      <c r="F190" s="255"/>
    </row>
    <row r="191" spans="1:6" ht="108">
      <c r="A191" s="369"/>
      <c r="B191" s="115" t="s">
        <v>485</v>
      </c>
      <c r="C191" s="439"/>
      <c r="D191" s="422"/>
      <c r="E191" s="249"/>
      <c r="F191" s="255"/>
    </row>
    <row r="192" spans="1:6" ht="108">
      <c r="A192" s="369"/>
      <c r="B192" s="115" t="s">
        <v>486</v>
      </c>
      <c r="C192" s="439"/>
      <c r="D192" s="422"/>
      <c r="E192" s="249"/>
      <c r="F192" s="255"/>
    </row>
    <row r="193" spans="1:6" ht="108">
      <c r="A193" s="369"/>
      <c r="B193" s="115" t="s">
        <v>487</v>
      </c>
      <c r="C193" s="439"/>
      <c r="D193" s="422"/>
      <c r="E193" s="249"/>
      <c r="F193" s="255"/>
    </row>
    <row r="194" spans="1:6" s="120" customFormat="1" ht="13">
      <c r="A194" s="425"/>
      <c r="B194" s="443" t="s">
        <v>488</v>
      </c>
      <c r="C194" s="444"/>
      <c r="D194" s="445"/>
      <c r="E194" s="248"/>
      <c r="F194" s="446"/>
    </row>
    <row r="195" spans="1:6" s="120" customFormat="1" ht="13">
      <c r="A195" s="425"/>
      <c r="B195" s="443" t="s">
        <v>464</v>
      </c>
      <c r="C195" s="444"/>
      <c r="D195" s="445"/>
      <c r="E195" s="248"/>
      <c r="F195" s="446"/>
    </row>
    <row r="196" spans="1:6" s="120" customFormat="1" ht="26">
      <c r="A196" s="425"/>
      <c r="B196" s="443" t="s">
        <v>489</v>
      </c>
      <c r="C196" s="444"/>
      <c r="D196" s="445"/>
      <c r="E196" s="248"/>
      <c r="F196" s="446"/>
    </row>
    <row r="197" spans="1:6" s="120" customFormat="1" ht="13">
      <c r="A197" s="425"/>
      <c r="B197" s="443" t="s">
        <v>490</v>
      </c>
      <c r="C197" s="444"/>
      <c r="D197" s="445"/>
      <c r="E197" s="248"/>
      <c r="F197" s="446"/>
    </row>
    <row r="198" spans="1:6" s="120" customFormat="1" ht="15">
      <c r="A198" s="425"/>
      <c r="B198" s="447" t="s">
        <v>467</v>
      </c>
      <c r="C198" s="444"/>
      <c r="D198" s="445"/>
      <c r="E198" s="248"/>
      <c r="F198" s="446"/>
    </row>
    <row r="199" spans="1:6" ht="24">
      <c r="A199" s="369"/>
      <c r="B199" s="434" t="s">
        <v>468</v>
      </c>
      <c r="C199" s="421"/>
      <c r="D199" s="422"/>
      <c r="E199" s="249"/>
      <c r="F199" s="373"/>
    </row>
    <row r="200" spans="1:6" s="58" customFormat="1" ht="13">
      <c r="A200" s="369"/>
      <c r="B200" s="434" t="s">
        <v>451</v>
      </c>
      <c r="C200" s="421"/>
      <c r="D200" s="422"/>
      <c r="E200" s="249"/>
      <c r="F200" s="373"/>
    </row>
    <row r="201" spans="1:6">
      <c r="A201" s="442"/>
      <c r="B201" s="393" t="s">
        <v>452</v>
      </c>
      <c r="C201" s="406"/>
      <c r="D201" s="411"/>
      <c r="E201" s="250"/>
      <c r="F201" s="250"/>
    </row>
    <row r="202" spans="1:6">
      <c r="A202" s="442"/>
      <c r="B202" s="393"/>
      <c r="C202" s="406"/>
      <c r="D202" s="411"/>
      <c r="E202" s="250"/>
      <c r="F202" s="250"/>
    </row>
    <row r="203" spans="1:6" ht="14.25" customHeight="1">
      <c r="A203" s="398"/>
      <c r="B203" s="433" t="s">
        <v>491</v>
      </c>
      <c r="C203" s="441"/>
      <c r="D203" s="422"/>
      <c r="E203" s="249"/>
      <c r="F203" s="255"/>
    </row>
    <row r="204" spans="1:6" ht="13">
      <c r="A204" s="398"/>
      <c r="B204" s="393" t="s">
        <v>434</v>
      </c>
      <c r="C204" s="441"/>
      <c r="D204" s="422"/>
      <c r="E204" s="249"/>
      <c r="F204" s="255"/>
    </row>
    <row r="205" spans="1:6" ht="168">
      <c r="A205" s="398"/>
      <c r="B205" s="410" t="s">
        <v>492</v>
      </c>
      <c r="C205" s="448"/>
      <c r="D205" s="438"/>
      <c r="E205" s="251"/>
      <c r="F205" s="251"/>
    </row>
    <row r="206" spans="1:6" ht="24">
      <c r="A206" s="409"/>
      <c r="B206" s="400" t="s">
        <v>493</v>
      </c>
      <c r="C206" s="441"/>
      <c r="D206" s="439"/>
      <c r="E206" s="250"/>
      <c r="F206" s="250"/>
    </row>
    <row r="207" spans="1:6" ht="24">
      <c r="A207" s="409"/>
      <c r="B207" s="400" t="s">
        <v>494</v>
      </c>
      <c r="C207" s="441"/>
      <c r="D207" s="439"/>
      <c r="E207" s="250"/>
      <c r="F207" s="250"/>
    </row>
    <row r="208" spans="1:6" ht="24">
      <c r="A208" s="409"/>
      <c r="B208" s="400" t="s">
        <v>495</v>
      </c>
      <c r="C208" s="441"/>
      <c r="D208" s="439"/>
      <c r="E208" s="250"/>
      <c r="F208" s="250"/>
    </row>
    <row r="209" spans="1:6" ht="13">
      <c r="A209" s="409"/>
      <c r="B209" s="393"/>
      <c r="C209" s="441"/>
      <c r="D209" s="439"/>
      <c r="E209" s="250"/>
      <c r="F209" s="250"/>
    </row>
    <row r="210" spans="1:6" ht="24">
      <c r="A210" s="398"/>
      <c r="B210" s="370" t="s">
        <v>440</v>
      </c>
      <c r="C210" s="440"/>
      <c r="D210" s="402"/>
      <c r="E210" s="249"/>
      <c r="F210" s="249"/>
    </row>
    <row r="211" spans="1:6" ht="24">
      <c r="A211" s="409"/>
      <c r="B211" s="410" t="s">
        <v>496</v>
      </c>
      <c r="C211" s="414"/>
      <c r="D211" s="411"/>
      <c r="E211" s="250"/>
      <c r="F211" s="250"/>
    </row>
    <row r="212" spans="1:6" ht="24">
      <c r="A212" s="409"/>
      <c r="B212" s="410" t="s">
        <v>497</v>
      </c>
      <c r="C212" s="414"/>
      <c r="D212" s="411"/>
      <c r="E212" s="250"/>
      <c r="F212" s="250"/>
    </row>
    <row r="213" spans="1:6" ht="24">
      <c r="A213" s="409"/>
      <c r="B213" s="434" t="s">
        <v>498</v>
      </c>
      <c r="C213" s="414"/>
      <c r="D213" s="411"/>
      <c r="E213" s="250"/>
      <c r="F213" s="250"/>
    </row>
    <row r="214" spans="1:6" ht="24">
      <c r="A214" s="409"/>
      <c r="B214" s="434" t="s">
        <v>499</v>
      </c>
      <c r="C214" s="414"/>
      <c r="D214" s="411"/>
      <c r="E214" s="250"/>
      <c r="F214" s="250"/>
    </row>
    <row r="215" spans="1:6" ht="24">
      <c r="A215" s="409"/>
      <c r="B215" s="434" t="s">
        <v>500</v>
      </c>
      <c r="C215" s="414"/>
      <c r="D215" s="411"/>
      <c r="E215" s="250"/>
      <c r="F215" s="250"/>
    </row>
    <row r="216" spans="1:6" ht="72">
      <c r="A216" s="398"/>
      <c r="B216" s="434" t="s">
        <v>501</v>
      </c>
      <c r="C216" s="440"/>
      <c r="D216" s="402"/>
      <c r="E216" s="249"/>
      <c r="F216" s="249"/>
    </row>
    <row r="217" spans="1:6" ht="13">
      <c r="A217" s="398"/>
      <c r="B217" s="434" t="s">
        <v>502</v>
      </c>
      <c r="C217" s="440"/>
      <c r="D217" s="402"/>
      <c r="E217" s="249"/>
      <c r="F217" s="249"/>
    </row>
    <row r="218" spans="1:6" ht="13">
      <c r="A218" s="398"/>
      <c r="B218" s="449" t="s">
        <v>503</v>
      </c>
      <c r="C218" s="440"/>
      <c r="D218" s="402"/>
      <c r="E218" s="249"/>
      <c r="F218" s="249"/>
    </row>
    <row r="219" spans="1:6" ht="13">
      <c r="A219" s="409"/>
      <c r="B219" s="370" t="s">
        <v>504</v>
      </c>
      <c r="C219" s="441"/>
      <c r="D219" s="439"/>
      <c r="E219" s="250"/>
      <c r="F219" s="250"/>
    </row>
    <row r="220" spans="1:6" ht="24">
      <c r="A220" s="409"/>
      <c r="B220" s="393" t="s">
        <v>505</v>
      </c>
      <c r="C220" s="441"/>
      <c r="D220" s="439"/>
      <c r="E220" s="250"/>
      <c r="F220" s="250"/>
    </row>
    <row r="221" spans="1:6" ht="13">
      <c r="A221" s="409"/>
      <c r="B221" s="393"/>
      <c r="C221" s="441"/>
      <c r="D221" s="439"/>
      <c r="E221" s="250"/>
      <c r="F221" s="250"/>
    </row>
    <row r="222" spans="1:6" ht="48">
      <c r="A222" s="409"/>
      <c r="B222" s="370" t="s">
        <v>432</v>
      </c>
      <c r="C222" s="414"/>
      <c r="D222" s="411"/>
      <c r="E222" s="250"/>
      <c r="F222" s="250"/>
    </row>
    <row r="223" spans="1:6" ht="13">
      <c r="A223" s="425"/>
      <c r="B223" s="410"/>
      <c r="C223" s="371" t="s">
        <v>6</v>
      </c>
      <c r="D223" s="372" t="s">
        <v>6</v>
      </c>
      <c r="E223" s="248"/>
      <c r="F223" s="446"/>
    </row>
    <row r="224" spans="1:6" ht="13">
      <c r="A224" s="369"/>
      <c r="B224" s="397" t="s">
        <v>506</v>
      </c>
      <c r="C224" s="439"/>
      <c r="D224" s="422"/>
      <c r="E224" s="249"/>
      <c r="F224" s="255"/>
    </row>
    <row r="225" spans="1:6" ht="13">
      <c r="A225" s="369"/>
      <c r="B225" s="393" t="s">
        <v>454</v>
      </c>
      <c r="C225" s="439"/>
      <c r="D225" s="422"/>
      <c r="E225" s="249"/>
      <c r="F225" s="255"/>
    </row>
    <row r="226" spans="1:6" ht="24">
      <c r="A226" s="369"/>
      <c r="B226" s="370" t="s">
        <v>507</v>
      </c>
      <c r="C226" s="439"/>
      <c r="D226" s="422"/>
      <c r="E226" s="249"/>
      <c r="F226" s="255"/>
    </row>
    <row r="227" spans="1:6" ht="24">
      <c r="A227" s="369"/>
      <c r="B227" s="370" t="s">
        <v>508</v>
      </c>
      <c r="C227" s="439"/>
      <c r="D227" s="422"/>
      <c r="E227" s="249"/>
      <c r="F227" s="255"/>
    </row>
    <row r="228" spans="1:6" ht="24">
      <c r="A228" s="369"/>
      <c r="B228" s="370" t="s">
        <v>475</v>
      </c>
      <c r="C228" s="439"/>
      <c r="D228" s="422"/>
      <c r="E228" s="249"/>
      <c r="F228" s="255"/>
    </row>
    <row r="229" spans="1:6" ht="108">
      <c r="A229" s="369"/>
      <c r="B229" s="123" t="s">
        <v>509</v>
      </c>
      <c r="C229" s="439"/>
      <c r="D229" s="422"/>
      <c r="E229" s="249"/>
      <c r="F229" s="255"/>
    </row>
    <row r="230" spans="1:6" ht="108">
      <c r="A230" s="369"/>
      <c r="B230" s="115" t="s">
        <v>510</v>
      </c>
      <c r="C230" s="439"/>
      <c r="D230" s="422"/>
      <c r="E230" s="249"/>
      <c r="F230" s="255"/>
    </row>
    <row r="231" spans="1:6" ht="108">
      <c r="A231" s="369"/>
      <c r="B231" s="115" t="s">
        <v>511</v>
      </c>
      <c r="C231" s="421"/>
      <c r="D231" s="422"/>
      <c r="E231" s="249"/>
      <c r="F231" s="373"/>
    </row>
    <row r="232" spans="1:6" ht="108">
      <c r="A232" s="369"/>
      <c r="B232" s="115" t="s">
        <v>512</v>
      </c>
      <c r="C232" s="421"/>
      <c r="D232" s="422"/>
      <c r="E232" s="249"/>
      <c r="F232" s="373"/>
    </row>
    <row r="233" spans="1:6" ht="108">
      <c r="A233" s="369"/>
      <c r="B233" s="115" t="s">
        <v>513</v>
      </c>
      <c r="C233" s="421"/>
      <c r="D233" s="422"/>
      <c r="E233" s="249"/>
      <c r="F233" s="373"/>
    </row>
    <row r="234" spans="1:6" ht="108">
      <c r="A234" s="369"/>
      <c r="B234" s="115" t="s">
        <v>514</v>
      </c>
      <c r="C234" s="421"/>
      <c r="D234" s="422"/>
      <c r="E234" s="249"/>
      <c r="F234" s="373"/>
    </row>
    <row r="235" spans="1:6" ht="108">
      <c r="A235" s="369"/>
      <c r="B235" s="115" t="s">
        <v>515</v>
      </c>
      <c r="C235" s="421"/>
      <c r="D235" s="422"/>
      <c r="E235" s="249"/>
      <c r="F235" s="373"/>
    </row>
    <row r="236" spans="1:6" ht="108">
      <c r="A236" s="369"/>
      <c r="B236" s="115" t="s">
        <v>516</v>
      </c>
      <c r="C236" s="421"/>
      <c r="D236" s="422"/>
      <c r="E236" s="249"/>
      <c r="F236" s="373"/>
    </row>
    <row r="237" spans="1:6" ht="108">
      <c r="A237" s="369"/>
      <c r="B237" s="115" t="s">
        <v>517</v>
      </c>
      <c r="C237" s="421"/>
      <c r="D237" s="422"/>
      <c r="E237" s="249"/>
      <c r="F237" s="373"/>
    </row>
    <row r="238" spans="1:6" s="120" customFormat="1" ht="13">
      <c r="A238" s="425"/>
      <c r="B238" s="443" t="s">
        <v>518</v>
      </c>
      <c r="C238" s="444"/>
      <c r="D238" s="445"/>
      <c r="E238" s="248"/>
      <c r="F238" s="446"/>
    </row>
    <row r="239" spans="1:6" s="120" customFormat="1" ht="13">
      <c r="A239" s="425"/>
      <c r="B239" s="443" t="s">
        <v>464</v>
      </c>
      <c r="C239" s="444"/>
      <c r="D239" s="445"/>
      <c r="E239" s="248"/>
      <c r="F239" s="446"/>
    </row>
    <row r="240" spans="1:6" s="120" customFormat="1" ht="26">
      <c r="A240" s="425"/>
      <c r="B240" s="443" t="s">
        <v>519</v>
      </c>
      <c r="C240" s="444"/>
      <c r="D240" s="445"/>
      <c r="E240" s="248"/>
      <c r="F240" s="446"/>
    </row>
    <row r="241" spans="1:6" s="120" customFormat="1" ht="13">
      <c r="A241" s="425"/>
      <c r="B241" s="443" t="s">
        <v>520</v>
      </c>
      <c r="C241" s="444"/>
      <c r="D241" s="445"/>
      <c r="E241" s="248"/>
      <c r="F241" s="446"/>
    </row>
    <row r="242" spans="1:6" s="120" customFormat="1" ht="13">
      <c r="A242" s="425"/>
      <c r="B242" s="443" t="s">
        <v>467</v>
      </c>
      <c r="C242" s="444"/>
      <c r="D242" s="445"/>
      <c r="E242" s="248"/>
      <c r="F242" s="446"/>
    </row>
    <row r="243" spans="1:6" ht="24">
      <c r="A243" s="369"/>
      <c r="B243" s="434" t="s">
        <v>468</v>
      </c>
      <c r="C243" s="421"/>
      <c r="D243" s="422"/>
      <c r="E243" s="249"/>
      <c r="F243" s="373"/>
    </row>
    <row r="244" spans="1:6" ht="14.25" customHeight="1">
      <c r="A244" s="369"/>
      <c r="B244" s="434" t="s">
        <v>451</v>
      </c>
      <c r="C244" s="421"/>
      <c r="D244" s="422"/>
      <c r="E244" s="249"/>
      <c r="F244" s="373"/>
    </row>
    <row r="245" spans="1:6">
      <c r="A245" s="442"/>
      <c r="B245" s="393" t="s">
        <v>452</v>
      </c>
      <c r="C245" s="406"/>
      <c r="D245" s="411"/>
      <c r="E245" s="250"/>
      <c r="F245" s="250"/>
    </row>
    <row r="246" spans="1:6" ht="13">
      <c r="A246" s="425"/>
      <c r="B246" s="410"/>
      <c r="C246" s="371"/>
      <c r="D246" s="372"/>
      <c r="E246" s="248"/>
      <c r="F246" s="446"/>
    </row>
    <row r="247" spans="1:6" ht="13">
      <c r="A247" s="369"/>
      <c r="B247" s="397" t="s">
        <v>521</v>
      </c>
      <c r="C247" s="439"/>
      <c r="D247" s="422"/>
      <c r="E247" s="249"/>
      <c r="F247" s="255"/>
    </row>
    <row r="248" spans="1:6" ht="13">
      <c r="A248" s="369"/>
      <c r="B248" s="393" t="s">
        <v>434</v>
      </c>
      <c r="C248" s="439"/>
      <c r="D248" s="422"/>
      <c r="E248" s="249"/>
      <c r="F248" s="255"/>
    </row>
    <row r="249" spans="1:6" ht="24">
      <c r="A249" s="369"/>
      <c r="B249" s="370" t="s">
        <v>522</v>
      </c>
      <c r="C249" s="439"/>
      <c r="D249" s="422"/>
      <c r="E249" s="249"/>
      <c r="F249" s="255"/>
    </row>
    <row r="250" spans="1:6" ht="24">
      <c r="A250" s="369"/>
      <c r="B250" s="370" t="s">
        <v>523</v>
      </c>
      <c r="C250" s="439"/>
      <c r="D250" s="422"/>
      <c r="E250" s="249"/>
      <c r="F250" s="255"/>
    </row>
    <row r="251" spans="1:6" ht="108">
      <c r="A251" s="369"/>
      <c r="B251" s="115" t="s">
        <v>524</v>
      </c>
      <c r="C251" s="439"/>
      <c r="D251" s="422"/>
      <c r="E251" s="249"/>
      <c r="F251" s="255"/>
    </row>
    <row r="252" spans="1:6" ht="108">
      <c r="A252" s="369"/>
      <c r="B252" s="115" t="s">
        <v>525</v>
      </c>
      <c r="C252" s="421"/>
      <c r="D252" s="422"/>
      <c r="E252" s="249"/>
      <c r="F252" s="373"/>
    </row>
    <row r="253" spans="1:6" ht="108">
      <c r="A253" s="369"/>
      <c r="B253" s="115" t="s">
        <v>526</v>
      </c>
      <c r="C253" s="421"/>
      <c r="D253" s="422"/>
      <c r="E253" s="249"/>
      <c r="F253" s="373"/>
    </row>
    <row r="254" spans="1:6" ht="121.75" customHeight="1">
      <c r="A254" s="369"/>
      <c r="B254" s="115" t="s">
        <v>527</v>
      </c>
      <c r="C254" s="421"/>
      <c r="D254" s="422"/>
      <c r="E254" s="249"/>
      <c r="F254" s="373"/>
    </row>
    <row r="255" spans="1:6" s="120" customFormat="1" ht="13">
      <c r="A255" s="425"/>
      <c r="B255" s="443" t="s">
        <v>528</v>
      </c>
      <c r="C255" s="444"/>
      <c r="D255" s="445"/>
      <c r="E255" s="248"/>
      <c r="F255" s="446"/>
    </row>
    <row r="256" spans="1:6" s="120" customFormat="1" ht="13">
      <c r="A256" s="425"/>
      <c r="B256" s="443" t="s">
        <v>529</v>
      </c>
      <c r="C256" s="444"/>
      <c r="D256" s="445"/>
      <c r="E256" s="248"/>
      <c r="F256" s="446"/>
    </row>
    <row r="257" spans="1:6" s="120" customFormat="1" ht="26">
      <c r="A257" s="425"/>
      <c r="B257" s="443" t="s">
        <v>530</v>
      </c>
      <c r="C257" s="444"/>
      <c r="D257" s="445"/>
      <c r="E257" s="248"/>
      <c r="F257" s="446"/>
    </row>
    <row r="258" spans="1:6" s="120" customFormat="1" ht="13">
      <c r="A258" s="425"/>
      <c r="B258" s="443" t="s">
        <v>531</v>
      </c>
      <c r="C258" s="444"/>
      <c r="D258" s="445"/>
      <c r="E258" s="248"/>
      <c r="F258" s="446"/>
    </row>
    <row r="259" spans="1:6" ht="24">
      <c r="A259" s="369"/>
      <c r="B259" s="434" t="s">
        <v>443</v>
      </c>
      <c r="C259" s="421"/>
      <c r="D259" s="422"/>
      <c r="E259" s="249"/>
      <c r="F259" s="373"/>
    </row>
    <row r="260" spans="1:6" ht="13">
      <c r="A260" s="369"/>
      <c r="B260" s="434" t="s">
        <v>467</v>
      </c>
      <c r="C260" s="421"/>
      <c r="D260" s="422"/>
      <c r="E260" s="249"/>
      <c r="F260" s="373"/>
    </row>
    <row r="261" spans="1:6" ht="24.75" customHeight="1">
      <c r="A261" s="369"/>
      <c r="B261" s="434" t="s">
        <v>532</v>
      </c>
      <c r="C261" s="421"/>
      <c r="D261" s="422"/>
      <c r="E261" s="249"/>
      <c r="F261" s="373"/>
    </row>
    <row r="262" spans="1:6" ht="13">
      <c r="A262" s="369"/>
      <c r="B262" s="434" t="s">
        <v>451</v>
      </c>
      <c r="C262" s="421"/>
      <c r="D262" s="422"/>
      <c r="E262" s="249"/>
      <c r="F262" s="373"/>
    </row>
    <row r="263" spans="1:6">
      <c r="A263" s="442"/>
      <c r="B263" s="393" t="s">
        <v>452</v>
      </c>
      <c r="C263" s="406"/>
      <c r="D263" s="411"/>
      <c r="E263" s="250"/>
      <c r="F263" s="250"/>
    </row>
    <row r="264" spans="1:6">
      <c r="A264" s="442"/>
      <c r="B264" s="393"/>
      <c r="C264" s="406"/>
      <c r="D264" s="411"/>
      <c r="E264" s="250"/>
      <c r="F264" s="250"/>
    </row>
    <row r="265" spans="1:6">
      <c r="A265" s="409"/>
      <c r="B265" s="397" t="s">
        <v>533</v>
      </c>
      <c r="C265" s="423"/>
      <c r="D265" s="424"/>
      <c r="E265" s="250"/>
      <c r="F265" s="250"/>
    </row>
    <row r="266" spans="1:6">
      <c r="A266" s="409"/>
      <c r="B266" s="393" t="s">
        <v>417</v>
      </c>
      <c r="C266" s="406"/>
      <c r="D266" s="411"/>
      <c r="E266" s="250"/>
      <c r="F266" s="250"/>
    </row>
    <row r="267" spans="1:6" ht="216">
      <c r="A267" s="369"/>
      <c r="B267" s="410" t="s">
        <v>418</v>
      </c>
      <c r="C267" s="437"/>
      <c r="D267" s="438"/>
      <c r="E267" s="251"/>
      <c r="F267" s="251"/>
    </row>
    <row r="268" spans="1:6" ht="48">
      <c r="A268" s="409"/>
      <c r="B268" s="410" t="s">
        <v>419</v>
      </c>
      <c r="C268" s="406"/>
      <c r="D268" s="411"/>
      <c r="E268" s="250"/>
      <c r="F268" s="250"/>
    </row>
    <row r="269" spans="1:6" ht="24">
      <c r="A269" s="409"/>
      <c r="B269" s="434" t="s">
        <v>420</v>
      </c>
      <c r="C269" s="406"/>
      <c r="D269" s="411"/>
      <c r="E269" s="250"/>
      <c r="F269" s="250"/>
    </row>
    <row r="270" spans="1:6">
      <c r="A270" s="409"/>
      <c r="B270" s="393" t="s">
        <v>421</v>
      </c>
      <c r="C270" s="406"/>
      <c r="D270" s="411"/>
      <c r="E270" s="250"/>
      <c r="F270" s="250"/>
    </row>
    <row r="271" spans="1:6" ht="26.75" customHeight="1">
      <c r="A271" s="409"/>
      <c r="B271" s="370" t="s">
        <v>423</v>
      </c>
      <c r="C271" s="406"/>
      <c r="D271" s="411"/>
      <c r="E271" s="250"/>
      <c r="F271" s="250"/>
    </row>
    <row r="272" spans="1:6" ht="13">
      <c r="A272" s="409"/>
      <c r="B272" s="393" t="s">
        <v>424</v>
      </c>
      <c r="C272" s="439"/>
      <c r="D272" s="439"/>
      <c r="E272" s="250"/>
      <c r="F272" s="250"/>
    </row>
    <row r="273" spans="1:6" ht="24">
      <c r="A273" s="409"/>
      <c r="B273" s="410" t="s">
        <v>425</v>
      </c>
      <c r="C273" s="406"/>
      <c r="D273" s="411"/>
      <c r="E273" s="250"/>
      <c r="F273" s="250"/>
    </row>
    <row r="274" spans="1:6" ht="24">
      <c r="A274" s="369"/>
      <c r="B274" s="410" t="s">
        <v>426</v>
      </c>
      <c r="C274" s="401"/>
      <c r="D274" s="402"/>
      <c r="E274" s="249"/>
      <c r="F274" s="249"/>
    </row>
    <row r="275" spans="1:6" ht="24">
      <c r="A275" s="369"/>
      <c r="B275" s="434" t="s">
        <v>427</v>
      </c>
      <c r="C275" s="401"/>
      <c r="D275" s="402"/>
      <c r="E275" s="249"/>
      <c r="F275" s="249"/>
    </row>
    <row r="276" spans="1:6" ht="24">
      <c r="A276" s="369"/>
      <c r="B276" s="434" t="s">
        <v>428</v>
      </c>
      <c r="C276" s="401"/>
      <c r="D276" s="402"/>
      <c r="E276" s="249"/>
      <c r="F276" s="249"/>
    </row>
    <row r="277" spans="1:6" ht="36">
      <c r="A277" s="369"/>
      <c r="B277" s="370" t="s">
        <v>534</v>
      </c>
      <c r="C277" s="401"/>
      <c r="D277" s="402"/>
      <c r="E277" s="249"/>
      <c r="F277" s="249"/>
    </row>
    <row r="278" spans="1:6" ht="24">
      <c r="A278" s="369"/>
      <c r="B278" s="370" t="s">
        <v>535</v>
      </c>
      <c r="C278" s="401"/>
      <c r="D278" s="402"/>
      <c r="E278" s="249"/>
      <c r="F278" s="249"/>
    </row>
    <row r="279" spans="1:6" ht="13">
      <c r="A279" s="369"/>
      <c r="B279" s="370" t="s">
        <v>431</v>
      </c>
      <c r="C279" s="401"/>
      <c r="D279" s="402"/>
      <c r="E279" s="249"/>
      <c r="F279" s="249"/>
    </row>
    <row r="280" spans="1:6" ht="48">
      <c r="A280" s="409"/>
      <c r="B280" s="370" t="s">
        <v>432</v>
      </c>
      <c r="C280" s="406"/>
      <c r="D280" s="411"/>
      <c r="E280" s="250"/>
      <c r="F280" s="250"/>
    </row>
    <row r="281" spans="1:6">
      <c r="A281" s="409"/>
      <c r="B281" s="370"/>
      <c r="C281" s="406"/>
      <c r="D281" s="411"/>
      <c r="E281" s="250"/>
      <c r="F281" s="250"/>
    </row>
    <row r="282" spans="1:6" ht="60">
      <c r="A282" s="409"/>
      <c r="B282" s="370" t="s">
        <v>536</v>
      </c>
      <c r="C282" s="406"/>
      <c r="D282" s="411"/>
      <c r="E282" s="250"/>
      <c r="F282" s="250"/>
    </row>
    <row r="283" spans="1:6">
      <c r="A283" s="409"/>
      <c r="B283" s="370"/>
      <c r="C283" s="406"/>
      <c r="D283" s="411"/>
      <c r="E283" s="250"/>
      <c r="F283" s="250"/>
    </row>
    <row r="284" spans="1:6" ht="13">
      <c r="A284" s="412"/>
      <c r="B284" s="450" t="s">
        <v>359</v>
      </c>
      <c r="C284" s="414"/>
      <c r="D284" s="411"/>
      <c r="E284" s="250"/>
      <c r="F284" s="250"/>
    </row>
    <row r="285" spans="1:6" ht="13">
      <c r="A285" s="412"/>
      <c r="B285" s="413" t="s">
        <v>537</v>
      </c>
      <c r="C285" s="451"/>
      <c r="D285" s="452"/>
      <c r="E285" s="452"/>
      <c r="F285" s="452"/>
    </row>
    <row r="286" spans="1:6" ht="13">
      <c r="A286" s="412"/>
      <c r="B286" s="419" t="s">
        <v>361</v>
      </c>
      <c r="C286" s="451"/>
      <c r="D286" s="452"/>
      <c r="E286" s="452"/>
      <c r="F286" s="452"/>
    </row>
    <row r="287" spans="1:6" ht="13">
      <c r="A287" s="412"/>
      <c r="B287" s="419" t="s">
        <v>362</v>
      </c>
      <c r="C287" s="451"/>
      <c r="D287" s="452"/>
      <c r="E287" s="452"/>
      <c r="F287" s="452"/>
    </row>
    <row r="288" spans="1:6" ht="16.25" customHeight="1">
      <c r="A288" s="412"/>
      <c r="B288" s="419" t="s">
        <v>363</v>
      </c>
      <c r="C288" s="451"/>
      <c r="D288" s="452"/>
      <c r="E288" s="452"/>
      <c r="F288" s="452"/>
    </row>
    <row r="289" spans="1:6" ht="11" customHeight="1">
      <c r="A289" s="412" t="s">
        <v>538</v>
      </c>
      <c r="B289" s="413" t="s">
        <v>539</v>
      </c>
      <c r="C289" s="451"/>
      <c r="D289" s="452"/>
      <c r="E289" s="452"/>
      <c r="F289" s="452"/>
    </row>
    <row r="290" spans="1:6" ht="13">
      <c r="A290" s="412"/>
      <c r="B290" s="419" t="s">
        <v>361</v>
      </c>
      <c r="C290" s="451"/>
      <c r="D290" s="452"/>
      <c r="E290" s="452"/>
      <c r="F290" s="452"/>
    </row>
    <row r="291" spans="1:6" ht="13">
      <c r="A291" s="412"/>
      <c r="B291" s="419" t="s">
        <v>362</v>
      </c>
      <c r="C291" s="451"/>
      <c r="D291" s="452"/>
      <c r="E291" s="452"/>
      <c r="F291" s="452"/>
    </row>
    <row r="292" spans="1:6" ht="13">
      <c r="A292" s="412"/>
      <c r="B292" s="419" t="s">
        <v>363</v>
      </c>
      <c r="C292" s="451"/>
      <c r="D292" s="452"/>
      <c r="E292" s="452"/>
      <c r="F292" s="452"/>
    </row>
    <row r="293" spans="1:6" ht="11" customHeight="1">
      <c r="A293" s="412"/>
      <c r="B293" s="419"/>
      <c r="C293" s="414"/>
      <c r="D293" s="411"/>
      <c r="E293" s="250"/>
      <c r="F293" s="250"/>
    </row>
    <row r="294" spans="1:6" ht="11" customHeight="1">
      <c r="A294" s="412"/>
      <c r="B294" s="413" t="s">
        <v>540</v>
      </c>
      <c r="C294" s="451"/>
      <c r="D294" s="452"/>
      <c r="E294" s="452"/>
      <c r="F294" s="452"/>
    </row>
    <row r="295" spans="1:6" ht="13">
      <c r="A295" s="412"/>
      <c r="B295" s="419" t="s">
        <v>361</v>
      </c>
      <c r="C295" s="451"/>
      <c r="D295" s="452"/>
      <c r="E295" s="452"/>
      <c r="F295" s="452"/>
    </row>
    <row r="296" spans="1:6" ht="13">
      <c r="A296" s="412"/>
      <c r="B296" s="419" t="s">
        <v>362</v>
      </c>
      <c r="C296" s="451"/>
      <c r="D296" s="452"/>
      <c r="E296" s="452"/>
      <c r="F296" s="452"/>
    </row>
    <row r="297" spans="1:6" ht="13">
      <c r="A297" s="412"/>
      <c r="B297" s="419" t="s">
        <v>363</v>
      </c>
      <c r="C297" s="451"/>
      <c r="D297" s="452"/>
      <c r="E297" s="452"/>
      <c r="F297" s="452"/>
    </row>
    <row r="298" spans="1:6">
      <c r="A298" s="409"/>
      <c r="B298" s="370"/>
      <c r="C298" s="406"/>
      <c r="D298" s="411"/>
      <c r="E298" s="250"/>
      <c r="F298" s="250"/>
    </row>
    <row r="299" spans="1:6" ht="13">
      <c r="A299" s="409"/>
      <c r="B299" s="370" t="s">
        <v>337</v>
      </c>
      <c r="C299" s="406" t="s">
        <v>293</v>
      </c>
      <c r="D299" s="411">
        <v>1</v>
      </c>
      <c r="E299" s="85"/>
      <c r="F299" s="399">
        <f>D299*E299</f>
        <v>0</v>
      </c>
    </row>
    <row r="300" spans="1:6" ht="15.75" customHeight="1">
      <c r="A300" s="442"/>
      <c r="B300" s="393"/>
      <c r="C300" s="406"/>
      <c r="D300" s="411"/>
      <c r="E300" s="250"/>
      <c r="F300" s="250"/>
    </row>
    <row r="301" spans="1:6" ht="24">
      <c r="A301" s="425" t="s">
        <v>541</v>
      </c>
      <c r="B301" s="410" t="s">
        <v>542</v>
      </c>
      <c r="C301" s="371"/>
      <c r="D301" s="372"/>
      <c r="E301" s="248"/>
      <c r="F301" s="446"/>
    </row>
    <row r="302" spans="1:6" ht="48">
      <c r="A302" s="425"/>
      <c r="B302" s="410" t="s">
        <v>543</v>
      </c>
      <c r="C302" s="371"/>
      <c r="D302" s="372"/>
      <c r="E302" s="248"/>
      <c r="F302" s="446"/>
    </row>
    <row r="303" spans="1:6" ht="36">
      <c r="A303" s="425"/>
      <c r="B303" s="410" t="s">
        <v>544</v>
      </c>
      <c r="C303" s="371"/>
      <c r="D303" s="372"/>
      <c r="E303" s="248"/>
      <c r="F303" s="446"/>
    </row>
    <row r="304" spans="1:6" ht="13">
      <c r="A304" s="425"/>
      <c r="B304" s="410"/>
      <c r="C304" s="371"/>
      <c r="D304" s="372"/>
      <c r="E304" s="248"/>
      <c r="F304" s="446"/>
    </row>
    <row r="305" spans="1:6" ht="24">
      <c r="A305" s="425"/>
      <c r="B305" s="410" t="s">
        <v>545</v>
      </c>
      <c r="C305" s="371"/>
      <c r="D305" s="372"/>
      <c r="E305" s="248"/>
      <c r="F305" s="446"/>
    </row>
    <row r="306" spans="1:6" s="120" customFormat="1" ht="24">
      <c r="A306" s="425"/>
      <c r="B306" s="410" t="s">
        <v>546</v>
      </c>
      <c r="C306" s="371"/>
      <c r="D306" s="372"/>
      <c r="E306" s="248"/>
      <c r="F306" s="446"/>
    </row>
    <row r="307" spans="1:6" s="120" customFormat="1" ht="130">
      <c r="A307" s="425"/>
      <c r="B307" s="443" t="s">
        <v>547</v>
      </c>
      <c r="C307" s="371"/>
      <c r="D307" s="372"/>
      <c r="E307" s="248"/>
      <c r="F307" s="446"/>
    </row>
    <row r="308" spans="1:6" s="126" customFormat="1" ht="13">
      <c r="A308" s="425"/>
      <c r="B308" s="433" t="s">
        <v>548</v>
      </c>
      <c r="C308" s="371"/>
      <c r="D308" s="372"/>
      <c r="E308" s="248"/>
      <c r="F308" s="453"/>
    </row>
    <row r="309" spans="1:6" s="126" customFormat="1" ht="108">
      <c r="A309" s="425"/>
      <c r="B309" s="115" t="s">
        <v>525</v>
      </c>
      <c r="C309" s="371"/>
      <c r="D309" s="372"/>
      <c r="E309" s="248"/>
      <c r="F309" s="453"/>
    </row>
    <row r="310" spans="1:6" s="120" customFormat="1" ht="132">
      <c r="A310" s="425"/>
      <c r="B310" s="115" t="s">
        <v>549</v>
      </c>
      <c r="C310" s="444"/>
      <c r="D310" s="445"/>
      <c r="E310" s="248"/>
      <c r="F310" s="446"/>
    </row>
    <row r="311" spans="1:6" s="120" customFormat="1" ht="108">
      <c r="A311" s="425"/>
      <c r="B311" s="115" t="s">
        <v>550</v>
      </c>
      <c r="C311" s="444"/>
      <c r="D311" s="445"/>
      <c r="E311" s="248"/>
      <c r="F311" s="446"/>
    </row>
    <row r="312" spans="1:6" s="120" customFormat="1" ht="132">
      <c r="A312" s="425"/>
      <c r="B312" s="115" t="s">
        <v>551</v>
      </c>
      <c r="C312" s="444"/>
      <c r="D312" s="445"/>
      <c r="E312" s="248"/>
      <c r="F312" s="446"/>
    </row>
    <row r="313" spans="1:6" s="120" customFormat="1" ht="108">
      <c r="A313" s="425"/>
      <c r="B313" s="115" t="s">
        <v>552</v>
      </c>
      <c r="C313" s="444"/>
      <c r="D313" s="445"/>
      <c r="E313" s="248"/>
      <c r="F313" s="446"/>
    </row>
    <row r="314" spans="1:6" s="120" customFormat="1" ht="132">
      <c r="A314" s="425"/>
      <c r="B314" s="115" t="s">
        <v>553</v>
      </c>
      <c r="C314" s="444"/>
      <c r="D314" s="445"/>
      <c r="E314" s="248"/>
      <c r="F314" s="446"/>
    </row>
    <row r="315" spans="1:6" s="120" customFormat="1" ht="108">
      <c r="A315" s="425"/>
      <c r="B315" s="115" t="s">
        <v>554</v>
      </c>
      <c r="C315" s="444"/>
      <c r="D315" s="445"/>
      <c r="E315" s="248"/>
      <c r="F315" s="446"/>
    </row>
    <row r="316" spans="1:6" s="120" customFormat="1" ht="132">
      <c r="A316" s="425"/>
      <c r="B316" s="115" t="s">
        <v>555</v>
      </c>
      <c r="C316" s="444"/>
      <c r="D316" s="445"/>
      <c r="E316" s="248"/>
      <c r="F316" s="446"/>
    </row>
    <row r="317" spans="1:6" s="120" customFormat="1" ht="108">
      <c r="A317" s="425"/>
      <c r="B317" s="115" t="s">
        <v>556</v>
      </c>
      <c r="C317" s="444"/>
      <c r="D317" s="445"/>
      <c r="E317" s="248"/>
      <c r="F317" s="446"/>
    </row>
    <row r="318" spans="1:6" s="120" customFormat="1" ht="13">
      <c r="A318" s="425"/>
      <c r="B318" s="443" t="s">
        <v>557</v>
      </c>
      <c r="C318" s="444"/>
      <c r="D318" s="445"/>
      <c r="E318" s="248"/>
      <c r="F318" s="446"/>
    </row>
    <row r="319" spans="1:6" s="120" customFormat="1" ht="13">
      <c r="A319" s="425"/>
      <c r="B319" s="443" t="s">
        <v>529</v>
      </c>
      <c r="C319" s="444"/>
      <c r="D319" s="445"/>
      <c r="E319" s="248"/>
      <c r="F319" s="446"/>
    </row>
    <row r="320" spans="1:6" s="120" customFormat="1" ht="26">
      <c r="A320" s="425"/>
      <c r="B320" s="443" t="s">
        <v>558</v>
      </c>
      <c r="C320" s="444"/>
      <c r="D320" s="445"/>
      <c r="E320" s="248"/>
      <c r="F320" s="446"/>
    </row>
    <row r="321" spans="1:6" s="120" customFormat="1" ht="13">
      <c r="A321" s="425"/>
      <c r="B321" s="443" t="s">
        <v>559</v>
      </c>
      <c r="C321" s="444"/>
      <c r="D321" s="445"/>
      <c r="E321" s="248"/>
      <c r="F321" s="446"/>
    </row>
    <row r="322" spans="1:6" s="120" customFormat="1" ht="13">
      <c r="A322" s="425"/>
      <c r="B322" s="443" t="s">
        <v>467</v>
      </c>
      <c r="C322" s="444"/>
      <c r="D322" s="445"/>
      <c r="E322" s="248"/>
      <c r="F322" s="446"/>
    </row>
    <row r="323" spans="1:6" s="120" customFormat="1" ht="13">
      <c r="A323" s="425"/>
      <c r="B323" s="443" t="s">
        <v>560</v>
      </c>
      <c r="C323" s="444"/>
      <c r="D323" s="445"/>
      <c r="E323" s="248"/>
      <c r="F323" s="446"/>
    </row>
    <row r="324" spans="1:6" s="120" customFormat="1" ht="26">
      <c r="A324" s="425"/>
      <c r="B324" s="443" t="s">
        <v>561</v>
      </c>
      <c r="C324" s="444"/>
      <c r="D324" s="445"/>
      <c r="E324" s="248"/>
      <c r="F324" s="446"/>
    </row>
    <row r="325" spans="1:6" s="120" customFormat="1" ht="52">
      <c r="A325" s="425"/>
      <c r="B325" s="454" t="s">
        <v>562</v>
      </c>
      <c r="C325" s="444"/>
      <c r="D325" s="445"/>
      <c r="E325" s="248"/>
      <c r="F325" s="446"/>
    </row>
    <row r="326" spans="1:6" s="120" customFormat="1" ht="52">
      <c r="A326" s="425"/>
      <c r="B326" s="454" t="s">
        <v>563</v>
      </c>
      <c r="C326" s="444" t="s">
        <v>6</v>
      </c>
      <c r="D326" s="445" t="s">
        <v>6</v>
      </c>
      <c r="E326" s="248"/>
      <c r="F326" s="446"/>
    </row>
    <row r="327" spans="1:6" s="120" customFormat="1" ht="26">
      <c r="A327" s="425"/>
      <c r="B327" s="454" t="s">
        <v>564</v>
      </c>
      <c r="C327" s="444" t="s">
        <v>6</v>
      </c>
      <c r="D327" s="445" t="s">
        <v>6</v>
      </c>
      <c r="E327" s="248"/>
      <c r="F327" s="446"/>
    </row>
    <row r="328" spans="1:6" s="126" customFormat="1" ht="13">
      <c r="A328" s="425"/>
      <c r="B328" s="454" t="s">
        <v>565</v>
      </c>
      <c r="C328" s="444" t="s">
        <v>6</v>
      </c>
      <c r="D328" s="445" t="s">
        <v>6</v>
      </c>
      <c r="E328" s="248"/>
      <c r="F328" s="446"/>
    </row>
    <row r="329" spans="1:6" s="120" customFormat="1" ht="26">
      <c r="A329" s="425"/>
      <c r="B329" s="454" t="s">
        <v>566</v>
      </c>
      <c r="C329" s="444"/>
      <c r="D329" s="445"/>
      <c r="E329" s="248"/>
      <c r="F329" s="446"/>
    </row>
    <row r="330" spans="1:6" s="120" customFormat="1" ht="12.75" customHeight="1">
      <c r="A330" s="425"/>
      <c r="B330" s="454" t="s">
        <v>567</v>
      </c>
      <c r="C330" s="444" t="s">
        <v>6</v>
      </c>
      <c r="D330" s="445" t="s">
        <v>6</v>
      </c>
      <c r="E330" s="248"/>
      <c r="F330" s="446"/>
    </row>
    <row r="331" spans="1:6" s="120" customFormat="1" ht="13">
      <c r="A331" s="425"/>
      <c r="B331" s="454" t="s">
        <v>568</v>
      </c>
      <c r="C331" s="444" t="s">
        <v>6</v>
      </c>
      <c r="D331" s="445" t="s">
        <v>6</v>
      </c>
      <c r="E331" s="248"/>
      <c r="F331" s="446"/>
    </row>
    <row r="332" spans="1:6" s="120" customFormat="1" ht="13">
      <c r="A332" s="425"/>
      <c r="B332" s="454" t="s">
        <v>569</v>
      </c>
      <c r="C332" s="444" t="s">
        <v>6</v>
      </c>
      <c r="D332" s="445" t="s">
        <v>6</v>
      </c>
      <c r="E332" s="248"/>
      <c r="F332" s="446"/>
    </row>
    <row r="333" spans="1:6" s="120" customFormat="1" ht="13">
      <c r="A333" s="425"/>
      <c r="B333" s="454" t="s">
        <v>570</v>
      </c>
      <c r="C333" s="444" t="s">
        <v>6</v>
      </c>
      <c r="D333" s="445" t="s">
        <v>6</v>
      </c>
      <c r="E333" s="248"/>
      <c r="F333" s="446"/>
    </row>
    <row r="334" spans="1:6" s="120" customFormat="1" ht="13">
      <c r="A334" s="425"/>
      <c r="B334" s="443" t="s">
        <v>571</v>
      </c>
      <c r="C334" s="444"/>
      <c r="D334" s="445"/>
      <c r="E334" s="248"/>
      <c r="F334" s="446"/>
    </row>
    <row r="335" spans="1:6" s="120" customFormat="1" ht="13">
      <c r="A335" s="425"/>
      <c r="B335" s="454" t="s">
        <v>572</v>
      </c>
      <c r="C335" s="444"/>
      <c r="D335" s="445"/>
      <c r="E335" s="248"/>
      <c r="F335" s="446"/>
    </row>
    <row r="336" spans="1:6" s="120" customFormat="1" ht="26">
      <c r="A336" s="425"/>
      <c r="B336" s="454" t="s">
        <v>573</v>
      </c>
      <c r="C336" s="444"/>
      <c r="D336" s="445"/>
      <c r="E336" s="248"/>
      <c r="F336" s="446"/>
    </row>
    <row r="337" spans="1:6" ht="26">
      <c r="A337" s="425"/>
      <c r="B337" s="443" t="s">
        <v>574</v>
      </c>
      <c r="C337" s="444"/>
      <c r="D337" s="445"/>
      <c r="E337" s="248"/>
      <c r="F337" s="446"/>
    </row>
    <row r="338" spans="1:6" ht="13">
      <c r="A338" s="425"/>
      <c r="B338" s="443"/>
      <c r="C338" s="444"/>
      <c r="D338" s="445"/>
      <c r="E338" s="248"/>
      <c r="F338" s="446"/>
    </row>
    <row r="339" spans="1:6" ht="13">
      <c r="A339" s="412"/>
      <c r="B339" s="450" t="s">
        <v>359</v>
      </c>
      <c r="C339" s="414"/>
      <c r="D339" s="411"/>
      <c r="E339" s="250"/>
      <c r="F339" s="250"/>
    </row>
    <row r="340" spans="1:6" ht="13">
      <c r="A340" s="412"/>
      <c r="B340" s="413" t="s">
        <v>537</v>
      </c>
      <c r="C340" s="451"/>
      <c r="D340" s="452"/>
      <c r="E340" s="452"/>
      <c r="F340" s="452"/>
    </row>
    <row r="341" spans="1:6" ht="13">
      <c r="A341" s="412"/>
      <c r="B341" s="419" t="s">
        <v>361</v>
      </c>
      <c r="C341" s="451"/>
      <c r="D341" s="452"/>
      <c r="E341" s="452"/>
      <c r="F341" s="452"/>
    </row>
    <row r="342" spans="1:6" ht="13">
      <c r="A342" s="412"/>
      <c r="B342" s="419" t="s">
        <v>362</v>
      </c>
      <c r="C342" s="451"/>
      <c r="D342" s="452"/>
      <c r="E342" s="452"/>
      <c r="F342" s="452"/>
    </row>
    <row r="343" spans="1:6" ht="13">
      <c r="A343" s="412"/>
      <c r="B343" s="419" t="s">
        <v>363</v>
      </c>
      <c r="C343" s="451"/>
      <c r="D343" s="452"/>
      <c r="E343" s="452"/>
      <c r="F343" s="452"/>
    </row>
    <row r="344" spans="1:6" ht="11" customHeight="1">
      <c r="A344" s="412"/>
      <c r="B344" s="419"/>
      <c r="C344" s="414"/>
      <c r="D344" s="411"/>
      <c r="E344" s="250"/>
      <c r="F344" s="250"/>
    </row>
    <row r="345" spans="1:6" ht="13">
      <c r="A345" s="412"/>
      <c r="B345" s="413" t="s">
        <v>539</v>
      </c>
      <c r="C345" s="451"/>
      <c r="D345" s="452"/>
      <c r="E345" s="452"/>
      <c r="F345" s="452"/>
    </row>
    <row r="346" spans="1:6" ht="13">
      <c r="A346" s="412"/>
      <c r="B346" s="419" t="s">
        <v>361</v>
      </c>
      <c r="C346" s="451"/>
      <c r="D346" s="452"/>
      <c r="E346" s="452"/>
      <c r="F346" s="452"/>
    </row>
    <row r="347" spans="1:6" ht="13">
      <c r="A347" s="412"/>
      <c r="B347" s="419" t="s">
        <v>362</v>
      </c>
      <c r="C347" s="451"/>
      <c r="D347" s="452"/>
      <c r="E347" s="452"/>
      <c r="F347" s="452"/>
    </row>
    <row r="348" spans="1:6" ht="13">
      <c r="A348" s="412"/>
      <c r="B348" s="419" t="s">
        <v>363</v>
      </c>
      <c r="C348" s="451"/>
      <c r="D348" s="452"/>
      <c r="E348" s="452"/>
      <c r="F348" s="452"/>
    </row>
    <row r="349" spans="1:6" ht="13">
      <c r="A349" s="425"/>
      <c r="B349" s="443" t="s">
        <v>337</v>
      </c>
      <c r="C349" s="444" t="s">
        <v>293</v>
      </c>
      <c r="D349" s="445">
        <v>1</v>
      </c>
      <c r="E349" s="71"/>
      <c r="F349" s="399">
        <f>D349*E349</f>
        <v>0</v>
      </c>
    </row>
    <row r="350" spans="1:6" ht="13.75" customHeight="1">
      <c r="A350" s="425"/>
      <c r="B350" s="443"/>
      <c r="C350" s="444"/>
      <c r="D350" s="445"/>
      <c r="E350" s="248"/>
      <c r="F350" s="446"/>
    </row>
    <row r="351" spans="1:6" ht="13">
      <c r="A351" s="425" t="s">
        <v>575</v>
      </c>
      <c r="B351" s="410" t="s">
        <v>576</v>
      </c>
      <c r="C351" s="371"/>
      <c r="D351" s="372"/>
      <c r="E351" s="248"/>
      <c r="F351" s="446"/>
    </row>
    <row r="352" spans="1:6" ht="72">
      <c r="A352" s="425"/>
      <c r="B352" s="410" t="s">
        <v>577</v>
      </c>
      <c r="C352" s="371"/>
      <c r="D352" s="372"/>
      <c r="E352" s="248"/>
      <c r="F352" s="446"/>
    </row>
    <row r="353" spans="1:6" ht="36">
      <c r="A353" s="425"/>
      <c r="B353" s="410" t="s">
        <v>578</v>
      </c>
      <c r="C353" s="371"/>
      <c r="D353" s="372"/>
      <c r="E353" s="248"/>
      <c r="F353" s="446"/>
    </row>
    <row r="354" spans="1:6" ht="13">
      <c r="A354" s="425"/>
      <c r="B354" s="443" t="s">
        <v>337</v>
      </c>
      <c r="C354" s="444" t="s">
        <v>293</v>
      </c>
      <c r="D354" s="445">
        <v>1</v>
      </c>
      <c r="E354" s="71"/>
      <c r="F354" s="399">
        <f>D354*E354</f>
        <v>0</v>
      </c>
    </row>
    <row r="355" spans="1:6" ht="13">
      <c r="A355" s="425"/>
      <c r="B355" s="443"/>
      <c r="C355" s="444"/>
      <c r="D355" s="445"/>
      <c r="E355" s="248"/>
      <c r="F355" s="446"/>
    </row>
    <row r="356" spans="1:6" ht="13">
      <c r="A356" s="425" t="s">
        <v>579</v>
      </c>
      <c r="B356" s="410" t="s">
        <v>580</v>
      </c>
      <c r="C356" s="371"/>
      <c r="D356" s="372"/>
      <c r="E356" s="248"/>
      <c r="F356" s="446"/>
    </row>
    <row r="357" spans="1:6" ht="72">
      <c r="A357" s="425"/>
      <c r="B357" s="410" t="s">
        <v>581</v>
      </c>
      <c r="C357" s="371"/>
      <c r="D357" s="372"/>
      <c r="E357" s="248"/>
      <c r="F357" s="446"/>
    </row>
    <row r="358" spans="1:6" ht="24">
      <c r="A358" s="425"/>
      <c r="B358" s="410" t="s">
        <v>582</v>
      </c>
      <c r="C358" s="371"/>
      <c r="D358" s="372"/>
      <c r="E358" s="248"/>
      <c r="F358" s="446"/>
    </row>
    <row r="359" spans="1:6" ht="13">
      <c r="A359" s="425"/>
      <c r="B359" s="443" t="s">
        <v>337</v>
      </c>
      <c r="C359" s="444" t="s">
        <v>293</v>
      </c>
      <c r="D359" s="445">
        <v>1</v>
      </c>
      <c r="E359" s="71"/>
      <c r="F359" s="399">
        <f>D359*E359</f>
        <v>0</v>
      </c>
    </row>
    <row r="360" spans="1:6" ht="13">
      <c r="A360" s="425"/>
      <c r="B360" s="443"/>
      <c r="C360" s="444"/>
      <c r="D360" s="445"/>
      <c r="E360" s="248"/>
      <c r="F360" s="446"/>
    </row>
    <row r="361" spans="1:6" ht="13">
      <c r="A361" s="425" t="s">
        <v>583</v>
      </c>
      <c r="B361" s="443" t="s">
        <v>584</v>
      </c>
      <c r="C361" s="444"/>
      <c r="D361" s="445"/>
      <c r="E361" s="248"/>
      <c r="F361" s="446"/>
    </row>
    <row r="362" spans="1:6" ht="52">
      <c r="A362" s="425"/>
      <c r="B362" s="443" t="s">
        <v>585</v>
      </c>
      <c r="C362" s="444"/>
      <c r="D362" s="445"/>
      <c r="E362" s="248"/>
      <c r="F362" s="446"/>
    </row>
    <row r="363" spans="1:6" ht="13">
      <c r="A363" s="425"/>
      <c r="B363" s="454" t="s">
        <v>586</v>
      </c>
      <c r="C363" s="444"/>
      <c r="D363" s="445"/>
      <c r="E363" s="248"/>
      <c r="F363" s="446"/>
    </row>
    <row r="364" spans="1:6" ht="13">
      <c r="A364" s="425"/>
      <c r="B364" s="454" t="s">
        <v>587</v>
      </c>
      <c r="C364" s="444"/>
      <c r="D364" s="445"/>
      <c r="E364" s="248"/>
      <c r="F364" s="446"/>
    </row>
    <row r="365" spans="1:6" ht="13.75" customHeight="1">
      <c r="A365" s="425"/>
      <c r="B365" s="454" t="s">
        <v>588</v>
      </c>
      <c r="C365" s="444"/>
      <c r="D365" s="445"/>
      <c r="E365" s="248"/>
      <c r="F365" s="446"/>
    </row>
    <row r="366" spans="1:6" ht="26">
      <c r="A366" s="425"/>
      <c r="B366" s="443" t="s">
        <v>589</v>
      </c>
      <c r="C366" s="444"/>
      <c r="D366" s="445"/>
      <c r="E366" s="248"/>
      <c r="F366" s="446"/>
    </row>
    <row r="367" spans="1:6" ht="13">
      <c r="A367" s="425"/>
      <c r="B367" s="443" t="s">
        <v>337</v>
      </c>
      <c r="C367" s="444" t="s">
        <v>293</v>
      </c>
      <c r="D367" s="445">
        <v>1</v>
      </c>
      <c r="E367" s="71"/>
      <c r="F367" s="399">
        <f>D367*E367</f>
        <v>0</v>
      </c>
    </row>
    <row r="368" spans="1:6" ht="13">
      <c r="A368" s="425"/>
      <c r="B368" s="410"/>
      <c r="C368" s="455"/>
      <c r="D368" s="411"/>
      <c r="E368" s="248"/>
      <c r="F368" s="446"/>
    </row>
    <row r="369" spans="1:6" ht="24">
      <c r="A369" s="398" t="s">
        <v>590</v>
      </c>
      <c r="B369" s="370" t="s">
        <v>591</v>
      </c>
      <c r="C369" s="439"/>
      <c r="D369" s="439"/>
      <c r="E369" s="248"/>
      <c r="F369" s="446"/>
    </row>
    <row r="370" spans="1:6" ht="36">
      <c r="A370" s="369"/>
      <c r="B370" s="410" t="s">
        <v>592</v>
      </c>
      <c r="C370" s="421"/>
      <c r="D370" s="422"/>
      <c r="E370" s="249"/>
      <c r="F370" s="373"/>
    </row>
    <row r="371" spans="1:6" ht="24">
      <c r="A371" s="369"/>
      <c r="B371" s="370" t="s">
        <v>593</v>
      </c>
      <c r="C371" s="421"/>
      <c r="D371" s="422"/>
      <c r="E371" s="249"/>
      <c r="F371" s="373"/>
    </row>
    <row r="372" spans="1:6" ht="13">
      <c r="A372" s="369"/>
      <c r="B372" s="392" t="s">
        <v>337</v>
      </c>
      <c r="C372" s="371" t="s">
        <v>293</v>
      </c>
      <c r="D372" s="372">
        <v>2</v>
      </c>
      <c r="E372" s="56"/>
      <c r="F372" s="399">
        <f>D372*E372</f>
        <v>0</v>
      </c>
    </row>
    <row r="373" spans="1:6" ht="13">
      <c r="A373" s="369"/>
      <c r="B373" s="392"/>
      <c r="C373" s="371"/>
      <c r="D373" s="372"/>
      <c r="E373" s="249"/>
      <c r="F373" s="373"/>
    </row>
    <row r="374" spans="1:6" ht="24">
      <c r="A374" s="398" t="s">
        <v>594</v>
      </c>
      <c r="B374" s="420" t="s">
        <v>595</v>
      </c>
      <c r="C374" s="426"/>
      <c r="D374" s="456"/>
      <c r="E374" s="252"/>
      <c r="F374" s="428"/>
    </row>
    <row r="375" spans="1:6">
      <c r="A375" s="429"/>
      <c r="B375" s="457" t="s">
        <v>596</v>
      </c>
      <c r="C375" s="426" t="s">
        <v>6</v>
      </c>
      <c r="D375" s="456" t="s">
        <v>6</v>
      </c>
      <c r="E375" s="252"/>
      <c r="F375" s="428"/>
    </row>
    <row r="376" spans="1:6" ht="36">
      <c r="A376" s="429"/>
      <c r="B376" s="457" t="s">
        <v>597</v>
      </c>
      <c r="C376" s="426" t="s">
        <v>6</v>
      </c>
      <c r="D376" s="456" t="s">
        <v>6</v>
      </c>
      <c r="E376" s="254"/>
      <c r="F376" s="254"/>
    </row>
    <row r="377" spans="1:6" ht="13">
      <c r="A377" s="458"/>
      <c r="B377" s="459" t="s">
        <v>337</v>
      </c>
      <c r="C377" s="460" t="s">
        <v>140</v>
      </c>
      <c r="D377" s="460">
        <v>2</v>
      </c>
      <c r="E377" s="100"/>
      <c r="F377" s="399">
        <f>D377*E377</f>
        <v>0</v>
      </c>
    </row>
    <row r="378" spans="1:6">
      <c r="A378" s="429"/>
      <c r="B378" s="461"/>
      <c r="C378" s="426"/>
      <c r="D378" s="462"/>
      <c r="E378" s="252"/>
      <c r="F378" s="428"/>
    </row>
    <row r="379" spans="1:6" ht="48">
      <c r="A379" s="398" t="s">
        <v>598</v>
      </c>
      <c r="B379" s="420" t="s">
        <v>599</v>
      </c>
      <c r="C379" s="426"/>
      <c r="D379" s="456"/>
      <c r="E379" s="252"/>
      <c r="F379" s="428"/>
    </row>
    <row r="380" spans="1:6" ht="13">
      <c r="A380" s="398"/>
      <c r="B380" s="457" t="s">
        <v>600</v>
      </c>
      <c r="C380" s="426" t="s">
        <v>6</v>
      </c>
      <c r="D380" s="456" t="s">
        <v>6</v>
      </c>
      <c r="E380" s="252"/>
      <c r="F380" s="428"/>
    </row>
    <row r="381" spans="1:6">
      <c r="A381" s="429"/>
      <c r="B381" s="457" t="s">
        <v>601</v>
      </c>
      <c r="C381" s="426" t="s">
        <v>6</v>
      </c>
      <c r="D381" s="456" t="s">
        <v>6</v>
      </c>
      <c r="E381" s="254"/>
      <c r="F381" s="254"/>
    </row>
    <row r="382" spans="1:6" ht="13">
      <c r="A382" s="458"/>
      <c r="B382" s="459" t="s">
        <v>337</v>
      </c>
      <c r="C382" s="460" t="s">
        <v>140</v>
      </c>
      <c r="D382" s="460">
        <v>1</v>
      </c>
      <c r="E382" s="100"/>
      <c r="F382" s="399">
        <f>D382*E382</f>
        <v>0</v>
      </c>
    </row>
    <row r="383" spans="1:6">
      <c r="A383" s="429"/>
      <c r="B383" s="461"/>
      <c r="C383" s="426"/>
      <c r="D383" s="462"/>
      <c r="E383" s="252"/>
      <c r="F383" s="428"/>
    </row>
    <row r="384" spans="1:6" ht="36">
      <c r="A384" s="398" t="s">
        <v>602</v>
      </c>
      <c r="B384" s="420" t="s">
        <v>603</v>
      </c>
      <c r="C384" s="426"/>
      <c r="D384" s="456"/>
      <c r="E384" s="252"/>
      <c r="F384" s="428"/>
    </row>
    <row r="385" spans="1:6">
      <c r="A385" s="429"/>
      <c r="B385" s="457" t="s">
        <v>604</v>
      </c>
      <c r="C385" s="426"/>
      <c r="D385" s="456"/>
      <c r="E385" s="252"/>
      <c r="F385" s="428"/>
    </row>
    <row r="386" spans="1:6" ht="13">
      <c r="A386" s="458"/>
      <c r="B386" s="459" t="s">
        <v>337</v>
      </c>
      <c r="C386" s="460" t="s">
        <v>140</v>
      </c>
      <c r="D386" s="460">
        <v>2</v>
      </c>
      <c r="E386" s="100"/>
      <c r="F386" s="399">
        <f>D386*E386</f>
        <v>0</v>
      </c>
    </row>
    <row r="387" spans="1:6">
      <c r="A387" s="458"/>
      <c r="B387" s="463"/>
      <c r="C387" s="464"/>
      <c r="D387" s="464"/>
      <c r="E387" s="252"/>
      <c r="F387" s="428"/>
    </row>
    <row r="388" spans="1:6" ht="36">
      <c r="A388" s="458" t="s">
        <v>605</v>
      </c>
      <c r="B388" s="420" t="s">
        <v>606</v>
      </c>
      <c r="C388" s="464"/>
      <c r="D388" s="464"/>
      <c r="E388" s="252"/>
      <c r="F388" s="428"/>
    </row>
    <row r="389" spans="1:6" ht="13">
      <c r="A389" s="458"/>
      <c r="B389" s="420" t="s">
        <v>607</v>
      </c>
      <c r="C389" s="464" t="s">
        <v>346</v>
      </c>
      <c r="D389" s="464">
        <v>15</v>
      </c>
      <c r="E389" s="100"/>
      <c r="F389" s="399">
        <f>D389*E389</f>
        <v>0</v>
      </c>
    </row>
    <row r="390" spans="1:6" ht="13">
      <c r="A390" s="458"/>
      <c r="B390" s="140" t="s">
        <v>608</v>
      </c>
      <c r="C390" s="464" t="s">
        <v>346</v>
      </c>
      <c r="D390" s="464">
        <v>240</v>
      </c>
      <c r="E390" s="100"/>
      <c r="F390" s="399">
        <f>D390*E390</f>
        <v>0</v>
      </c>
    </row>
    <row r="391" spans="1:6" ht="13">
      <c r="A391" s="458"/>
      <c r="B391" s="141" t="s">
        <v>609</v>
      </c>
      <c r="C391" s="464" t="s">
        <v>346</v>
      </c>
      <c r="D391" s="464">
        <v>30</v>
      </c>
      <c r="E391" s="100"/>
      <c r="F391" s="399">
        <f>D391*E391</f>
        <v>0</v>
      </c>
    </row>
    <row r="392" spans="1:6" ht="13">
      <c r="A392" s="369"/>
      <c r="B392" s="392"/>
      <c r="C392" s="421"/>
      <c r="D392" s="422"/>
      <c r="E392" s="249"/>
      <c r="F392" s="373"/>
    </row>
    <row r="393" spans="1:6" ht="36">
      <c r="A393" s="369" t="s">
        <v>610</v>
      </c>
      <c r="B393" s="370" t="s">
        <v>611</v>
      </c>
      <c r="C393" s="421"/>
      <c r="D393" s="422"/>
      <c r="E393" s="249"/>
      <c r="F393" s="373"/>
    </row>
    <row r="394" spans="1:6" ht="13">
      <c r="A394" s="369"/>
      <c r="B394" s="392" t="s">
        <v>612</v>
      </c>
      <c r="C394" s="421" t="s">
        <v>346</v>
      </c>
      <c r="D394" s="422">
        <v>15</v>
      </c>
      <c r="E394" s="56"/>
      <c r="F394" s="399">
        <f>D394*E394</f>
        <v>0</v>
      </c>
    </row>
    <row r="395" spans="1:6" ht="13">
      <c r="A395" s="369"/>
      <c r="B395" s="392" t="s">
        <v>613</v>
      </c>
      <c r="C395" s="421" t="s">
        <v>346</v>
      </c>
      <c r="D395" s="422">
        <v>140</v>
      </c>
      <c r="E395" s="56"/>
      <c r="F395" s="399">
        <f>D395*E395</f>
        <v>0</v>
      </c>
    </row>
    <row r="396" spans="1:6" ht="13">
      <c r="A396" s="369"/>
      <c r="B396" s="392"/>
      <c r="C396" s="421"/>
      <c r="D396" s="422"/>
      <c r="E396" s="249"/>
      <c r="F396" s="373"/>
    </row>
    <row r="397" spans="1:6" ht="36">
      <c r="A397" s="369" t="s">
        <v>614</v>
      </c>
      <c r="B397" s="370" t="s">
        <v>615</v>
      </c>
      <c r="C397" s="421"/>
      <c r="D397" s="422"/>
      <c r="E397" s="249"/>
      <c r="F397" s="373"/>
    </row>
    <row r="398" spans="1:6" ht="13">
      <c r="A398" s="369"/>
      <c r="B398" s="393" t="s">
        <v>616</v>
      </c>
      <c r="C398" s="421" t="s">
        <v>346</v>
      </c>
      <c r="D398" s="422">
        <v>15</v>
      </c>
      <c r="E398" s="56"/>
      <c r="F398" s="399">
        <f t="shared" ref="F398:F403" si="0">D398*E398</f>
        <v>0</v>
      </c>
    </row>
    <row r="399" spans="1:6" ht="13">
      <c r="A399" s="369"/>
      <c r="B399" s="393" t="s">
        <v>617</v>
      </c>
      <c r="C399" s="421" t="s">
        <v>346</v>
      </c>
      <c r="D399" s="422">
        <v>50</v>
      </c>
      <c r="E399" s="56"/>
      <c r="F399" s="399">
        <f t="shared" si="0"/>
        <v>0</v>
      </c>
    </row>
    <row r="400" spans="1:6" ht="13">
      <c r="A400" s="398"/>
      <c r="B400" s="393" t="s">
        <v>618</v>
      </c>
      <c r="C400" s="439" t="s">
        <v>346</v>
      </c>
      <c r="D400" s="439">
        <v>20</v>
      </c>
      <c r="E400" s="71"/>
      <c r="F400" s="399">
        <f t="shared" si="0"/>
        <v>0</v>
      </c>
    </row>
    <row r="401" spans="1:6" ht="13">
      <c r="A401" s="398"/>
      <c r="B401" s="393" t="s">
        <v>619</v>
      </c>
      <c r="C401" s="439" t="s">
        <v>346</v>
      </c>
      <c r="D401" s="439">
        <v>10</v>
      </c>
      <c r="E401" s="71"/>
      <c r="F401" s="399">
        <f t="shared" si="0"/>
        <v>0</v>
      </c>
    </row>
    <row r="402" spans="1:6" ht="13">
      <c r="A402" s="369"/>
      <c r="B402" s="393" t="s">
        <v>620</v>
      </c>
      <c r="C402" s="421" t="s">
        <v>346</v>
      </c>
      <c r="D402" s="422">
        <v>50</v>
      </c>
      <c r="E402" s="56"/>
      <c r="F402" s="399">
        <f t="shared" si="0"/>
        <v>0</v>
      </c>
    </row>
    <row r="403" spans="1:6" ht="13">
      <c r="A403" s="369"/>
      <c r="B403" s="393" t="s">
        <v>621</v>
      </c>
      <c r="C403" s="421" t="s">
        <v>346</v>
      </c>
      <c r="D403" s="422">
        <v>10</v>
      </c>
      <c r="E403" s="56"/>
      <c r="F403" s="399">
        <f t="shared" si="0"/>
        <v>0</v>
      </c>
    </row>
    <row r="404" spans="1:6" ht="13">
      <c r="A404" s="369"/>
      <c r="B404" s="393"/>
      <c r="C404" s="421"/>
      <c r="D404" s="422"/>
      <c r="E404" s="249"/>
      <c r="F404" s="373"/>
    </row>
    <row r="405" spans="1:6" s="120" customFormat="1" ht="60">
      <c r="A405" s="369" t="s">
        <v>622</v>
      </c>
      <c r="B405" s="405" t="s">
        <v>623</v>
      </c>
      <c r="C405" s="421"/>
      <c r="D405" s="422"/>
      <c r="E405" s="249"/>
      <c r="F405" s="373"/>
    </row>
    <row r="406" spans="1:6" s="120" customFormat="1" ht="13">
      <c r="A406" s="369"/>
      <c r="B406" s="393" t="s">
        <v>6</v>
      </c>
      <c r="C406" s="421" t="s">
        <v>6</v>
      </c>
      <c r="D406" s="422" t="s">
        <v>6</v>
      </c>
      <c r="E406" s="249"/>
      <c r="F406" s="373"/>
    </row>
    <row r="407" spans="1:6" s="120" customFormat="1" ht="36">
      <c r="A407" s="369"/>
      <c r="B407" s="393" t="s">
        <v>624</v>
      </c>
      <c r="C407" s="421" t="s">
        <v>293</v>
      </c>
      <c r="D407" s="422">
        <v>6</v>
      </c>
      <c r="E407" s="56"/>
      <c r="F407" s="399">
        <f>D407*E407</f>
        <v>0</v>
      </c>
    </row>
    <row r="408" spans="1:6" s="120" customFormat="1" ht="13">
      <c r="A408" s="369"/>
      <c r="B408" s="393"/>
      <c r="C408" s="421"/>
      <c r="D408" s="422"/>
      <c r="E408" s="249"/>
      <c r="F408" s="373"/>
    </row>
    <row r="409" spans="1:6" s="126" customFormat="1" ht="36">
      <c r="A409" s="369"/>
      <c r="B409" s="393" t="s">
        <v>625</v>
      </c>
      <c r="C409" s="421"/>
      <c r="D409" s="422"/>
      <c r="E409" s="249"/>
      <c r="F409" s="373"/>
    </row>
    <row r="410" spans="1:6" ht="13">
      <c r="A410" s="369"/>
      <c r="B410" s="393" t="s">
        <v>626</v>
      </c>
      <c r="C410" s="421" t="s">
        <v>293</v>
      </c>
      <c r="D410" s="422">
        <v>2</v>
      </c>
      <c r="E410" s="56"/>
      <c r="F410" s="399">
        <f t="shared" ref="F410:F416" si="1">D410*E410</f>
        <v>0</v>
      </c>
    </row>
    <row r="411" spans="1:6" ht="13.75" customHeight="1">
      <c r="A411" s="369"/>
      <c r="B411" s="393" t="s">
        <v>627</v>
      </c>
      <c r="C411" s="421" t="s">
        <v>293</v>
      </c>
      <c r="D411" s="422">
        <v>4</v>
      </c>
      <c r="E411" s="56"/>
      <c r="F411" s="399">
        <f t="shared" si="1"/>
        <v>0</v>
      </c>
    </row>
    <row r="412" spans="1:6" ht="13">
      <c r="A412" s="369"/>
      <c r="B412" s="393" t="s">
        <v>628</v>
      </c>
      <c r="C412" s="421" t="s">
        <v>293</v>
      </c>
      <c r="D412" s="422">
        <v>2</v>
      </c>
      <c r="E412" s="56"/>
      <c r="F412" s="399">
        <f t="shared" si="1"/>
        <v>0</v>
      </c>
    </row>
    <row r="413" spans="1:6" ht="13">
      <c r="A413" s="369"/>
      <c r="B413" s="393" t="s">
        <v>629</v>
      </c>
      <c r="C413" s="421" t="s">
        <v>293</v>
      </c>
      <c r="D413" s="422">
        <v>6</v>
      </c>
      <c r="E413" s="56"/>
      <c r="F413" s="399">
        <f t="shared" si="1"/>
        <v>0</v>
      </c>
    </row>
    <row r="414" spans="1:6" ht="13">
      <c r="A414" s="369"/>
      <c r="B414" s="393" t="s">
        <v>630</v>
      </c>
      <c r="C414" s="421" t="s">
        <v>293</v>
      </c>
      <c r="D414" s="422">
        <v>2</v>
      </c>
      <c r="E414" s="56"/>
      <c r="F414" s="399">
        <f t="shared" si="1"/>
        <v>0</v>
      </c>
    </row>
    <row r="415" spans="1:6" ht="13">
      <c r="A415" s="369"/>
      <c r="B415" s="393" t="s">
        <v>631</v>
      </c>
      <c r="C415" s="421" t="s">
        <v>293</v>
      </c>
      <c r="D415" s="422">
        <v>1</v>
      </c>
      <c r="E415" s="56"/>
      <c r="F415" s="399">
        <f t="shared" si="1"/>
        <v>0</v>
      </c>
    </row>
    <row r="416" spans="1:6" ht="13">
      <c r="A416" s="369"/>
      <c r="B416" s="393" t="s">
        <v>632</v>
      </c>
      <c r="C416" s="421" t="s">
        <v>293</v>
      </c>
      <c r="D416" s="422">
        <v>5</v>
      </c>
      <c r="E416" s="56"/>
      <c r="F416" s="399">
        <f t="shared" si="1"/>
        <v>0</v>
      </c>
    </row>
    <row r="417" spans="1:6" ht="13">
      <c r="A417" s="369"/>
      <c r="B417" s="393" t="s">
        <v>633</v>
      </c>
      <c r="C417" s="421" t="s">
        <v>293</v>
      </c>
      <c r="D417" s="422">
        <v>2</v>
      </c>
      <c r="E417" s="56"/>
      <c r="F417" s="399">
        <f>D417*E417</f>
        <v>0</v>
      </c>
    </row>
    <row r="418" spans="1:6" ht="13">
      <c r="A418" s="369"/>
      <c r="B418" s="393" t="s">
        <v>634</v>
      </c>
      <c r="C418" s="421" t="s">
        <v>293</v>
      </c>
      <c r="D418" s="422">
        <v>4</v>
      </c>
      <c r="E418" s="56"/>
      <c r="F418" s="399">
        <f>D418*E418</f>
        <v>0</v>
      </c>
    </row>
    <row r="419" spans="1:6" ht="13">
      <c r="A419" s="369"/>
      <c r="B419" s="393"/>
      <c r="C419" s="421"/>
      <c r="D419" s="422"/>
      <c r="E419" s="249"/>
      <c r="F419" s="373"/>
    </row>
    <row r="420" spans="1:6" ht="156">
      <c r="A420" s="369" t="s">
        <v>635</v>
      </c>
      <c r="B420" s="410" t="s">
        <v>636</v>
      </c>
      <c r="C420" s="421"/>
      <c r="D420" s="422"/>
      <c r="E420" s="249"/>
      <c r="F420" s="373"/>
    </row>
    <row r="421" spans="1:6" ht="13">
      <c r="A421" s="369"/>
      <c r="B421" s="370" t="s">
        <v>337</v>
      </c>
      <c r="C421" s="421" t="s">
        <v>293</v>
      </c>
      <c r="D421" s="422">
        <v>1</v>
      </c>
      <c r="E421" s="56"/>
      <c r="F421" s="399">
        <f>D421*E421</f>
        <v>0</v>
      </c>
    </row>
    <row r="422" spans="1:6" ht="13">
      <c r="A422" s="369"/>
      <c r="B422" s="392"/>
      <c r="C422" s="421"/>
      <c r="D422" s="422"/>
      <c r="E422" s="249"/>
      <c r="F422" s="373"/>
    </row>
    <row r="423" spans="1:6" ht="28" customHeight="1">
      <c r="A423" s="369" t="s">
        <v>637</v>
      </c>
      <c r="B423" s="370" t="s">
        <v>638</v>
      </c>
      <c r="C423" s="421"/>
      <c r="D423" s="422"/>
      <c r="E423" s="249"/>
      <c r="F423" s="373"/>
    </row>
    <row r="424" spans="1:6" ht="13">
      <c r="A424" s="369"/>
      <c r="B424" s="392" t="s">
        <v>639</v>
      </c>
      <c r="C424" s="421" t="s">
        <v>346</v>
      </c>
      <c r="D424" s="422">
        <v>70</v>
      </c>
      <c r="E424" s="56"/>
      <c r="F424" s="399">
        <f>D424*E424</f>
        <v>0</v>
      </c>
    </row>
    <row r="425" spans="1:6" ht="13">
      <c r="A425" s="369"/>
      <c r="B425" s="392"/>
      <c r="C425" s="421"/>
      <c r="D425" s="422"/>
      <c r="E425" s="249"/>
      <c r="F425" s="373"/>
    </row>
    <row r="426" spans="1:6" ht="52.25" customHeight="1">
      <c r="A426" s="369" t="s">
        <v>640</v>
      </c>
      <c r="B426" s="370" t="s">
        <v>641</v>
      </c>
      <c r="C426" s="421"/>
      <c r="D426" s="422"/>
      <c r="E426" s="249"/>
      <c r="F426" s="373"/>
    </row>
    <row r="427" spans="1:6" ht="13">
      <c r="A427" s="369"/>
      <c r="B427" s="392"/>
      <c r="C427" s="421"/>
      <c r="D427" s="422"/>
      <c r="E427" s="249"/>
      <c r="F427" s="373"/>
    </row>
    <row r="428" spans="1:6" ht="24">
      <c r="A428" s="369"/>
      <c r="B428" s="370" t="s">
        <v>642</v>
      </c>
      <c r="C428" s="421" t="s">
        <v>293</v>
      </c>
      <c r="D428" s="422">
        <v>5</v>
      </c>
      <c r="E428" s="56"/>
      <c r="F428" s="399">
        <f>D428*E428</f>
        <v>0</v>
      </c>
    </row>
    <row r="429" spans="1:6" s="120" customFormat="1" ht="24">
      <c r="A429" s="369"/>
      <c r="B429" s="370" t="s">
        <v>643</v>
      </c>
      <c r="C429" s="421" t="s">
        <v>293</v>
      </c>
      <c r="D429" s="422">
        <v>5</v>
      </c>
      <c r="E429" s="56"/>
      <c r="F429" s="399">
        <f>D429*E429</f>
        <v>0</v>
      </c>
    </row>
    <row r="430" spans="1:6" s="120" customFormat="1" ht="24">
      <c r="A430" s="369"/>
      <c r="B430" s="370" t="s">
        <v>644</v>
      </c>
      <c r="C430" s="421" t="s">
        <v>293</v>
      </c>
      <c r="D430" s="422">
        <v>5</v>
      </c>
      <c r="E430" s="56"/>
      <c r="F430" s="399">
        <f>D430*E430</f>
        <v>0</v>
      </c>
    </row>
    <row r="431" spans="1:6" s="120" customFormat="1" ht="13">
      <c r="A431" s="369"/>
      <c r="B431" s="370" t="s">
        <v>645</v>
      </c>
      <c r="C431" s="421" t="s">
        <v>293</v>
      </c>
      <c r="D431" s="422">
        <v>2</v>
      </c>
      <c r="E431" s="56"/>
      <c r="F431" s="399">
        <f>D431*E431</f>
        <v>0</v>
      </c>
    </row>
    <row r="432" spans="1:6" s="120" customFormat="1" ht="13">
      <c r="A432" s="369"/>
      <c r="B432" s="392"/>
      <c r="C432" s="421"/>
      <c r="D432" s="422"/>
      <c r="E432" s="249"/>
      <c r="F432" s="373"/>
    </row>
    <row r="433" spans="1:6" s="120" customFormat="1" ht="24">
      <c r="A433" s="369" t="s">
        <v>646</v>
      </c>
      <c r="B433" s="370" t="s">
        <v>647</v>
      </c>
      <c r="C433" s="421"/>
      <c r="D433" s="422"/>
      <c r="E433" s="249"/>
      <c r="F433" s="373"/>
    </row>
    <row r="434" spans="1:6" s="120" customFormat="1" ht="13">
      <c r="A434" s="369"/>
      <c r="B434" s="393" t="s">
        <v>648</v>
      </c>
      <c r="C434" s="401" t="s">
        <v>293</v>
      </c>
      <c r="D434" s="402">
        <v>2</v>
      </c>
      <c r="E434" s="56"/>
      <c r="F434" s="399">
        <f>D434*E434</f>
        <v>0</v>
      </c>
    </row>
    <row r="435" spans="1:6" s="120" customFormat="1" ht="13">
      <c r="A435" s="369"/>
      <c r="B435" s="393" t="s">
        <v>649</v>
      </c>
      <c r="C435" s="401" t="s">
        <v>293</v>
      </c>
      <c r="D435" s="402">
        <v>1</v>
      </c>
      <c r="E435" s="56"/>
      <c r="F435" s="399">
        <f>D435*E435</f>
        <v>0</v>
      </c>
    </row>
    <row r="436" spans="1:6" ht="13">
      <c r="A436" s="369"/>
      <c r="B436" s="393" t="s">
        <v>650</v>
      </c>
      <c r="C436" s="401" t="s">
        <v>293</v>
      </c>
      <c r="D436" s="402">
        <v>2</v>
      </c>
      <c r="E436" s="56"/>
      <c r="F436" s="399">
        <f>D436*E436</f>
        <v>0</v>
      </c>
    </row>
    <row r="437" spans="1:6" ht="13">
      <c r="A437" s="369"/>
      <c r="B437" s="392"/>
      <c r="C437" s="401"/>
      <c r="D437" s="402"/>
      <c r="E437" s="249"/>
      <c r="F437" s="249"/>
    </row>
    <row r="438" spans="1:6" ht="36">
      <c r="A438" s="369" t="s">
        <v>651</v>
      </c>
      <c r="B438" s="370" t="s">
        <v>652</v>
      </c>
      <c r="C438" s="401"/>
      <c r="D438" s="402"/>
      <c r="E438" s="249"/>
      <c r="F438" s="249"/>
    </row>
    <row r="439" spans="1:6" ht="13">
      <c r="A439" s="369"/>
      <c r="B439" s="393" t="s">
        <v>653</v>
      </c>
      <c r="C439" s="401" t="s">
        <v>293</v>
      </c>
      <c r="D439" s="402">
        <v>10</v>
      </c>
      <c r="E439" s="56"/>
      <c r="F439" s="399">
        <f>D439*E439</f>
        <v>0</v>
      </c>
    </row>
    <row r="440" spans="1:6" ht="13">
      <c r="A440" s="369"/>
      <c r="B440" s="393"/>
      <c r="C440" s="401"/>
      <c r="D440" s="402"/>
      <c r="E440" s="249"/>
      <c r="F440" s="249"/>
    </row>
    <row r="441" spans="1:6" ht="36">
      <c r="A441" s="369" t="s">
        <v>654</v>
      </c>
      <c r="B441" s="370" t="s">
        <v>655</v>
      </c>
      <c r="C441" s="439"/>
      <c r="D441" s="439"/>
      <c r="E441" s="249"/>
      <c r="F441" s="249"/>
    </row>
    <row r="442" spans="1:6" ht="24">
      <c r="A442" s="442"/>
      <c r="B442" s="393" t="s">
        <v>656</v>
      </c>
      <c r="C442" s="406" t="s">
        <v>346</v>
      </c>
      <c r="D442" s="422">
        <v>130</v>
      </c>
      <c r="E442" s="85"/>
      <c r="F442" s="399">
        <f t="shared" ref="F442:F452" si="2">D442*E442</f>
        <v>0</v>
      </c>
    </row>
    <row r="443" spans="1:6" ht="13">
      <c r="A443" s="442"/>
      <c r="B443" s="393" t="s">
        <v>657</v>
      </c>
      <c r="C443" s="406" t="s">
        <v>346</v>
      </c>
      <c r="D443" s="422">
        <v>50</v>
      </c>
      <c r="E443" s="85"/>
      <c r="F443" s="399">
        <f t="shared" si="2"/>
        <v>0</v>
      </c>
    </row>
    <row r="444" spans="1:6" ht="13">
      <c r="A444" s="442"/>
      <c r="B444" s="393" t="s">
        <v>658</v>
      </c>
      <c r="C444" s="406" t="s">
        <v>346</v>
      </c>
      <c r="D444" s="422">
        <v>120</v>
      </c>
      <c r="E444" s="85"/>
      <c r="F444" s="399">
        <f t="shared" si="2"/>
        <v>0</v>
      </c>
    </row>
    <row r="445" spans="1:6" ht="13">
      <c r="A445" s="442"/>
      <c r="B445" s="393" t="s">
        <v>659</v>
      </c>
      <c r="C445" s="371" t="s">
        <v>293</v>
      </c>
      <c r="D445" s="372">
        <v>70</v>
      </c>
      <c r="E445" s="85"/>
      <c r="F445" s="399">
        <f t="shared" si="2"/>
        <v>0</v>
      </c>
    </row>
    <row r="446" spans="1:6" ht="13">
      <c r="A446" s="369"/>
      <c r="B446" s="393" t="s">
        <v>660</v>
      </c>
      <c r="C446" s="371" t="s">
        <v>293</v>
      </c>
      <c r="D446" s="372">
        <v>25</v>
      </c>
      <c r="E446" s="56"/>
      <c r="F446" s="399">
        <f t="shared" si="2"/>
        <v>0</v>
      </c>
    </row>
    <row r="447" spans="1:6" ht="13">
      <c r="A447" s="369"/>
      <c r="B447" s="393" t="s">
        <v>661</v>
      </c>
      <c r="C447" s="421" t="s">
        <v>346</v>
      </c>
      <c r="D447" s="422">
        <v>50</v>
      </c>
      <c r="E447" s="56"/>
      <c r="F447" s="399">
        <f t="shared" si="2"/>
        <v>0</v>
      </c>
    </row>
    <row r="448" spans="1:6" ht="13">
      <c r="A448" s="369"/>
      <c r="B448" s="393" t="s">
        <v>662</v>
      </c>
      <c r="C448" s="421" t="s">
        <v>346</v>
      </c>
      <c r="D448" s="422">
        <v>50</v>
      </c>
      <c r="E448" s="56"/>
      <c r="F448" s="399">
        <f t="shared" si="2"/>
        <v>0</v>
      </c>
    </row>
    <row r="449" spans="1:6" ht="13">
      <c r="A449" s="369"/>
      <c r="B449" s="393" t="s">
        <v>663</v>
      </c>
      <c r="C449" s="421" t="s">
        <v>293</v>
      </c>
      <c r="D449" s="422">
        <v>16</v>
      </c>
      <c r="E449" s="56"/>
      <c r="F449" s="399">
        <f t="shared" si="2"/>
        <v>0</v>
      </c>
    </row>
    <row r="450" spans="1:6" ht="13">
      <c r="A450" s="369"/>
      <c r="B450" s="393" t="s">
        <v>664</v>
      </c>
      <c r="C450" s="421" t="s">
        <v>293</v>
      </c>
      <c r="D450" s="422">
        <v>12</v>
      </c>
      <c r="E450" s="56"/>
      <c r="F450" s="399">
        <f t="shared" si="2"/>
        <v>0</v>
      </c>
    </row>
    <row r="451" spans="1:6" ht="13">
      <c r="A451" s="369"/>
      <c r="B451" s="393" t="s">
        <v>665</v>
      </c>
      <c r="C451" s="421" t="s">
        <v>293</v>
      </c>
      <c r="D451" s="422">
        <v>3</v>
      </c>
      <c r="E451" s="56"/>
      <c r="F451" s="399">
        <f t="shared" si="2"/>
        <v>0</v>
      </c>
    </row>
    <row r="452" spans="1:6" ht="42" customHeight="1">
      <c r="A452" s="369"/>
      <c r="B452" s="370" t="s">
        <v>666</v>
      </c>
      <c r="C452" s="421" t="s">
        <v>293</v>
      </c>
      <c r="D452" s="422">
        <v>30</v>
      </c>
      <c r="E452" s="56"/>
      <c r="F452" s="399">
        <f t="shared" si="2"/>
        <v>0</v>
      </c>
    </row>
    <row r="453" spans="1:6" ht="13">
      <c r="A453" s="369"/>
      <c r="B453" s="392"/>
      <c r="C453" s="421"/>
      <c r="D453" s="422"/>
      <c r="E453" s="249"/>
      <c r="F453" s="373"/>
    </row>
    <row r="454" spans="1:6" ht="24">
      <c r="A454" s="369" t="s">
        <v>667</v>
      </c>
      <c r="B454" s="370" t="s">
        <v>668</v>
      </c>
      <c r="C454" s="421" t="s">
        <v>293</v>
      </c>
      <c r="D454" s="422">
        <v>1</v>
      </c>
      <c r="E454" s="56"/>
      <c r="F454" s="399">
        <f t="shared" ref="F454:F464" si="3">D454*E454</f>
        <v>0</v>
      </c>
    </row>
    <row r="455" spans="1:6" ht="24">
      <c r="A455" s="369"/>
      <c r="B455" s="370" t="s">
        <v>669</v>
      </c>
      <c r="C455" s="421" t="s">
        <v>293</v>
      </c>
      <c r="D455" s="422">
        <v>2</v>
      </c>
      <c r="E455" s="56"/>
      <c r="F455" s="399">
        <f t="shared" si="3"/>
        <v>0</v>
      </c>
    </row>
    <row r="456" spans="1:6" ht="13">
      <c r="A456" s="369"/>
      <c r="B456" s="393" t="s">
        <v>670</v>
      </c>
      <c r="C456" s="421" t="s">
        <v>293</v>
      </c>
      <c r="D456" s="422">
        <v>3</v>
      </c>
      <c r="E456" s="56"/>
      <c r="F456" s="399">
        <f t="shared" si="3"/>
        <v>0</v>
      </c>
    </row>
    <row r="457" spans="1:6" ht="24">
      <c r="A457" s="369"/>
      <c r="B457" s="370" t="s">
        <v>671</v>
      </c>
      <c r="C457" s="421" t="s">
        <v>293</v>
      </c>
      <c r="D457" s="422">
        <v>3</v>
      </c>
      <c r="E457" s="56"/>
      <c r="F457" s="399">
        <f t="shared" si="3"/>
        <v>0</v>
      </c>
    </row>
    <row r="458" spans="1:6" ht="13">
      <c r="A458" s="369"/>
      <c r="B458" s="393" t="s">
        <v>672</v>
      </c>
      <c r="C458" s="421" t="s">
        <v>293</v>
      </c>
      <c r="D458" s="422">
        <v>3</v>
      </c>
      <c r="E458" s="56"/>
      <c r="F458" s="399">
        <f t="shared" si="3"/>
        <v>0</v>
      </c>
    </row>
    <row r="459" spans="1:6" ht="25.5" customHeight="1">
      <c r="A459" s="369"/>
      <c r="B459" s="370" t="s">
        <v>673</v>
      </c>
      <c r="C459" s="421" t="s">
        <v>293</v>
      </c>
      <c r="D459" s="422">
        <v>2</v>
      </c>
      <c r="E459" s="56"/>
      <c r="F459" s="399">
        <f t="shared" si="3"/>
        <v>0</v>
      </c>
    </row>
    <row r="460" spans="1:6" ht="13">
      <c r="A460" s="429"/>
      <c r="B460" s="420" t="s">
        <v>674</v>
      </c>
      <c r="C460" s="426" t="s">
        <v>12</v>
      </c>
      <c r="D460" s="456">
        <v>5</v>
      </c>
      <c r="E460" s="100"/>
      <c r="F460" s="399">
        <f t="shared" si="3"/>
        <v>0</v>
      </c>
    </row>
    <row r="461" spans="1:6" ht="24">
      <c r="A461" s="429"/>
      <c r="B461" s="420" t="s">
        <v>675</v>
      </c>
      <c r="C461" s="426" t="s">
        <v>12</v>
      </c>
      <c r="D461" s="456">
        <v>1</v>
      </c>
      <c r="E461" s="100"/>
      <c r="F461" s="399">
        <f t="shared" si="3"/>
        <v>0</v>
      </c>
    </row>
    <row r="462" spans="1:6" ht="13">
      <c r="A462" s="429"/>
      <c r="B462" s="420" t="s">
        <v>676</v>
      </c>
      <c r="C462" s="426" t="s">
        <v>12</v>
      </c>
      <c r="D462" s="456">
        <v>16</v>
      </c>
      <c r="E462" s="100"/>
      <c r="F462" s="399">
        <f t="shared" si="3"/>
        <v>0</v>
      </c>
    </row>
    <row r="463" spans="1:6" ht="24">
      <c r="A463" s="429"/>
      <c r="B463" s="420" t="s">
        <v>677</v>
      </c>
      <c r="C463" s="426" t="s">
        <v>12</v>
      </c>
      <c r="D463" s="456">
        <v>5</v>
      </c>
      <c r="E463" s="100"/>
      <c r="F463" s="399">
        <f t="shared" si="3"/>
        <v>0</v>
      </c>
    </row>
    <row r="464" spans="1:6" ht="13">
      <c r="A464" s="429"/>
      <c r="B464" s="420" t="s">
        <v>678</v>
      </c>
      <c r="C464" s="426" t="s">
        <v>12</v>
      </c>
      <c r="D464" s="456">
        <v>40</v>
      </c>
      <c r="E464" s="85"/>
      <c r="F464" s="399">
        <f t="shared" si="3"/>
        <v>0</v>
      </c>
    </row>
    <row r="465" spans="1:6" ht="13">
      <c r="A465" s="369"/>
      <c r="B465" s="392"/>
      <c r="C465" s="421"/>
      <c r="D465" s="422"/>
      <c r="E465" s="249"/>
      <c r="F465" s="373"/>
    </row>
    <row r="466" spans="1:6" ht="48">
      <c r="A466" s="369" t="s">
        <v>679</v>
      </c>
      <c r="B466" s="410" t="s">
        <v>680</v>
      </c>
      <c r="C466" s="421"/>
      <c r="D466" s="422"/>
      <c r="E466" s="249"/>
      <c r="F466" s="373"/>
    </row>
    <row r="467" spans="1:6" ht="13">
      <c r="A467" s="369"/>
      <c r="B467" s="370" t="s">
        <v>337</v>
      </c>
      <c r="C467" s="421" t="s">
        <v>293</v>
      </c>
      <c r="D467" s="422">
        <v>2</v>
      </c>
      <c r="E467" s="56"/>
      <c r="F467" s="399">
        <f>D467*E467</f>
        <v>0</v>
      </c>
    </row>
    <row r="468" spans="1:6" ht="13">
      <c r="A468" s="369"/>
      <c r="B468" s="370"/>
      <c r="C468" s="421"/>
      <c r="D468" s="422"/>
      <c r="E468" s="249"/>
      <c r="F468" s="373"/>
    </row>
    <row r="469" spans="1:6" ht="13">
      <c r="A469" s="369" t="s">
        <v>681</v>
      </c>
      <c r="B469" s="370" t="s">
        <v>682</v>
      </c>
      <c r="C469" s="421"/>
      <c r="D469" s="422"/>
      <c r="E469" s="249"/>
      <c r="F469" s="373"/>
    </row>
    <row r="470" spans="1:6" ht="65">
      <c r="A470" s="369"/>
      <c r="B470" s="443" t="s">
        <v>683</v>
      </c>
      <c r="C470" s="421"/>
      <c r="D470" s="422"/>
      <c r="E470" s="249"/>
      <c r="F470" s="373"/>
    </row>
    <row r="471" spans="1:6" ht="26">
      <c r="A471" s="369"/>
      <c r="B471" s="443" t="s">
        <v>684</v>
      </c>
      <c r="C471" s="421"/>
      <c r="D471" s="422"/>
      <c r="E471" s="249"/>
      <c r="F471" s="373"/>
    </row>
    <row r="472" spans="1:6" ht="84">
      <c r="A472" s="398"/>
      <c r="B472" s="370" t="s">
        <v>685</v>
      </c>
      <c r="C472" s="440"/>
      <c r="D472" s="402"/>
      <c r="E472" s="249"/>
      <c r="F472" s="249"/>
    </row>
    <row r="473" spans="1:6" ht="48">
      <c r="A473" s="398"/>
      <c r="B473" s="400" t="s">
        <v>686</v>
      </c>
      <c r="C473" s="440"/>
      <c r="D473" s="402"/>
      <c r="E473" s="249"/>
      <c r="F473" s="249"/>
    </row>
    <row r="474" spans="1:6" ht="48">
      <c r="A474" s="398"/>
      <c r="B474" s="400" t="s">
        <v>687</v>
      </c>
      <c r="C474" s="440"/>
      <c r="D474" s="402"/>
      <c r="E474" s="249"/>
      <c r="F474" s="249"/>
    </row>
    <row r="475" spans="1:6" ht="48">
      <c r="A475" s="398"/>
      <c r="B475" s="400" t="s">
        <v>688</v>
      </c>
      <c r="C475" s="440"/>
      <c r="D475" s="402"/>
      <c r="E475" s="249"/>
      <c r="F475" s="249"/>
    </row>
    <row r="476" spans="1:6" ht="24">
      <c r="A476" s="409"/>
      <c r="B476" s="400" t="s">
        <v>689</v>
      </c>
      <c r="C476" s="441"/>
      <c r="D476" s="439"/>
      <c r="E476" s="250"/>
      <c r="F476" s="250"/>
    </row>
    <row r="477" spans="1:6" ht="24">
      <c r="A477" s="369"/>
      <c r="B477" s="449" t="s">
        <v>690</v>
      </c>
      <c r="C477" s="421"/>
      <c r="D477" s="422"/>
      <c r="E477" s="249"/>
      <c r="F477" s="373"/>
    </row>
    <row r="478" spans="1:6" ht="13">
      <c r="A478" s="369"/>
      <c r="B478" s="465"/>
      <c r="C478" s="421"/>
      <c r="D478" s="422"/>
      <c r="E478" s="249"/>
      <c r="F478" s="373"/>
    </row>
    <row r="479" spans="1:6" ht="24">
      <c r="A479" s="369"/>
      <c r="B479" s="370" t="s">
        <v>691</v>
      </c>
      <c r="C479" s="421"/>
      <c r="D479" s="422"/>
      <c r="E479" s="249"/>
      <c r="F479" s="373"/>
    </row>
    <row r="480" spans="1:6" ht="13">
      <c r="A480" s="369"/>
      <c r="B480" s="400" t="s">
        <v>692</v>
      </c>
      <c r="C480" s="421"/>
      <c r="D480" s="422"/>
      <c r="E480" s="249"/>
      <c r="F480" s="373"/>
    </row>
    <row r="481" spans="1:6" ht="13">
      <c r="A481" s="369"/>
      <c r="B481" s="449"/>
      <c r="C481" s="421"/>
      <c r="D481" s="422"/>
      <c r="E481" s="249"/>
      <c r="F481" s="373"/>
    </row>
    <row r="482" spans="1:6" ht="144">
      <c r="A482" s="369"/>
      <c r="B482" s="410" t="s">
        <v>693</v>
      </c>
      <c r="C482" s="421"/>
      <c r="D482" s="422"/>
      <c r="E482" s="249"/>
      <c r="F482" s="373"/>
    </row>
    <row r="483" spans="1:6" ht="96">
      <c r="A483" s="369"/>
      <c r="B483" s="466" t="s">
        <v>694</v>
      </c>
      <c r="C483" s="376"/>
      <c r="D483" s="376"/>
      <c r="E483" s="253"/>
      <c r="F483" s="256"/>
    </row>
    <row r="484" spans="1:6" ht="13">
      <c r="A484" s="369"/>
      <c r="B484" s="410" t="s">
        <v>337</v>
      </c>
      <c r="C484" s="421" t="s">
        <v>293</v>
      </c>
      <c r="D484" s="422">
        <v>1</v>
      </c>
      <c r="E484" s="56"/>
      <c r="F484" s="399">
        <f>D484*E484</f>
        <v>0</v>
      </c>
    </row>
    <row r="485" spans="1:6" ht="13">
      <c r="A485" s="369"/>
      <c r="B485" s="410"/>
      <c r="C485" s="421"/>
      <c r="D485" s="422"/>
      <c r="E485" s="249"/>
      <c r="F485" s="399"/>
    </row>
    <row r="486" spans="1:6" ht="191" customHeight="1">
      <c r="A486" s="369" t="s">
        <v>695</v>
      </c>
      <c r="B486" s="410" t="s">
        <v>696</v>
      </c>
      <c r="C486" s="421"/>
      <c r="D486" s="422"/>
      <c r="E486" s="249"/>
      <c r="F486" s="399"/>
    </row>
    <row r="487" spans="1:6" ht="13">
      <c r="A487" s="369"/>
      <c r="B487" s="410" t="s">
        <v>337</v>
      </c>
      <c r="C487" s="421" t="s">
        <v>293</v>
      </c>
      <c r="D487" s="422">
        <v>1</v>
      </c>
      <c r="E487" s="56"/>
      <c r="F487" s="399">
        <f>D487*E487</f>
        <v>0</v>
      </c>
    </row>
    <row r="488" spans="1:6" ht="13">
      <c r="A488" s="369"/>
      <c r="B488" s="410"/>
      <c r="C488" s="421"/>
      <c r="D488" s="422"/>
      <c r="E488" s="249"/>
      <c r="F488" s="399"/>
    </row>
    <row r="489" spans="1:6" ht="43.75" customHeight="1">
      <c r="A489" s="369" t="s">
        <v>697</v>
      </c>
      <c r="B489" s="420" t="s">
        <v>698</v>
      </c>
      <c r="C489" s="421"/>
      <c r="D489" s="422"/>
      <c r="E489" s="249"/>
      <c r="F489" s="373"/>
    </row>
    <row r="490" spans="1:6" ht="13">
      <c r="A490" s="369"/>
      <c r="B490" s="420" t="s">
        <v>337</v>
      </c>
      <c r="C490" s="421" t="s">
        <v>293</v>
      </c>
      <c r="D490" s="422">
        <v>25</v>
      </c>
      <c r="E490" s="56"/>
      <c r="F490" s="399">
        <f>D490*E490</f>
        <v>0</v>
      </c>
    </row>
    <row r="491" spans="1:6" ht="13">
      <c r="A491" s="369"/>
      <c r="B491" s="420"/>
      <c r="C491" s="421"/>
      <c r="D491" s="422"/>
      <c r="E491" s="249"/>
      <c r="F491" s="373"/>
    </row>
    <row r="492" spans="1:6">
      <c r="A492" s="425" t="s">
        <v>699</v>
      </c>
      <c r="B492" s="420" t="s">
        <v>700</v>
      </c>
      <c r="C492" s="426"/>
      <c r="D492" s="427"/>
      <c r="E492" s="252"/>
      <c r="F492" s="428"/>
    </row>
    <row r="493" spans="1:6" ht="96">
      <c r="A493" s="425"/>
      <c r="B493" s="457" t="s">
        <v>701</v>
      </c>
      <c r="C493" s="426"/>
      <c r="D493" s="427"/>
      <c r="E493" s="252"/>
      <c r="F493" s="428"/>
    </row>
    <row r="494" spans="1:6" ht="24">
      <c r="A494" s="425"/>
      <c r="B494" s="457" t="s">
        <v>702</v>
      </c>
      <c r="C494" s="426"/>
      <c r="D494" s="427"/>
      <c r="E494" s="252"/>
      <c r="F494" s="428"/>
    </row>
    <row r="495" spans="1:6" ht="13">
      <c r="A495" s="425"/>
      <c r="B495" s="420" t="s">
        <v>337</v>
      </c>
      <c r="C495" s="426" t="s">
        <v>293</v>
      </c>
      <c r="D495" s="427">
        <v>1</v>
      </c>
      <c r="E495" s="100"/>
      <c r="F495" s="399">
        <f>D495*E495</f>
        <v>0</v>
      </c>
    </row>
    <row r="496" spans="1:6" ht="13">
      <c r="A496" s="369"/>
      <c r="B496" s="420"/>
      <c r="C496" s="421"/>
      <c r="D496" s="422"/>
      <c r="E496" s="249"/>
      <c r="F496" s="373"/>
    </row>
    <row r="497" spans="1:6" ht="36">
      <c r="A497" s="369" t="s">
        <v>703</v>
      </c>
      <c r="B497" s="420" t="s">
        <v>704</v>
      </c>
      <c r="C497" s="421"/>
      <c r="D497" s="422"/>
      <c r="E497" s="249"/>
      <c r="F497" s="373"/>
    </row>
    <row r="498" spans="1:6" ht="13">
      <c r="A498" s="369"/>
      <c r="B498" s="420" t="s">
        <v>337</v>
      </c>
      <c r="C498" s="421" t="s">
        <v>293</v>
      </c>
      <c r="D498" s="422">
        <v>1</v>
      </c>
      <c r="E498" s="56"/>
      <c r="F498" s="399">
        <f>D498*E498</f>
        <v>0</v>
      </c>
    </row>
    <row r="499" spans="1:6" ht="13">
      <c r="A499" s="369"/>
      <c r="B499" s="420"/>
      <c r="C499" s="421"/>
      <c r="D499" s="422"/>
      <c r="E499" s="249"/>
      <c r="F499" s="373"/>
    </row>
    <row r="500" spans="1:6" ht="36">
      <c r="A500" s="369" t="s">
        <v>705</v>
      </c>
      <c r="B500" s="420" t="s">
        <v>706</v>
      </c>
      <c r="C500" s="421"/>
      <c r="D500" s="422"/>
      <c r="E500" s="249"/>
      <c r="F500" s="373"/>
    </row>
    <row r="501" spans="1:6" ht="13">
      <c r="A501" s="369"/>
      <c r="B501" s="420" t="s">
        <v>337</v>
      </c>
      <c r="C501" s="421" t="s">
        <v>293</v>
      </c>
      <c r="D501" s="422">
        <v>1</v>
      </c>
      <c r="E501" s="56"/>
      <c r="F501" s="399">
        <f>D501*E501</f>
        <v>0</v>
      </c>
    </row>
    <row r="502" spans="1:6" ht="13">
      <c r="A502" s="369"/>
      <c r="B502" s="420"/>
      <c r="C502" s="421"/>
      <c r="D502" s="422"/>
      <c r="E502" s="249"/>
      <c r="F502" s="373"/>
    </row>
    <row r="503" spans="1:6" ht="24">
      <c r="A503" s="369" t="s">
        <v>707</v>
      </c>
      <c r="B503" s="370" t="s">
        <v>708</v>
      </c>
      <c r="C503" s="421"/>
      <c r="D503" s="422"/>
      <c r="E503" s="249"/>
      <c r="F503" s="373"/>
    </row>
    <row r="504" spans="1:6" ht="13">
      <c r="A504" s="369"/>
      <c r="B504" s="393" t="s">
        <v>337</v>
      </c>
      <c r="C504" s="371" t="s">
        <v>293</v>
      </c>
      <c r="D504" s="372">
        <v>1</v>
      </c>
      <c r="E504" s="56"/>
      <c r="F504" s="399">
        <f>D504*E504</f>
        <v>0</v>
      </c>
    </row>
    <row r="505" spans="1:6" ht="13">
      <c r="A505" s="369"/>
      <c r="B505" s="393"/>
      <c r="C505" s="371"/>
      <c r="D505" s="372"/>
      <c r="E505" s="249"/>
      <c r="F505" s="373"/>
    </row>
    <row r="506" spans="1:6" ht="24">
      <c r="A506" s="369" t="s">
        <v>709</v>
      </c>
      <c r="B506" s="393" t="s">
        <v>710</v>
      </c>
      <c r="C506" s="371"/>
      <c r="D506" s="372"/>
      <c r="E506" s="249"/>
      <c r="F506" s="373"/>
    </row>
    <row r="507" spans="1:6" ht="13">
      <c r="A507" s="369"/>
      <c r="B507" s="393" t="s">
        <v>337</v>
      </c>
      <c r="C507" s="371" t="s">
        <v>293</v>
      </c>
      <c r="D507" s="372">
        <v>1</v>
      </c>
      <c r="E507" s="56"/>
      <c r="F507" s="399">
        <f>D507*E507</f>
        <v>0</v>
      </c>
    </row>
    <row r="508" spans="1:6" ht="13">
      <c r="A508" s="369"/>
      <c r="B508" s="392"/>
      <c r="C508" s="421"/>
      <c r="D508" s="422"/>
      <c r="E508" s="249"/>
      <c r="F508" s="373"/>
    </row>
    <row r="509" spans="1:6" ht="13">
      <c r="A509" s="369" t="s">
        <v>711</v>
      </c>
      <c r="B509" s="370" t="s">
        <v>712</v>
      </c>
      <c r="C509" s="421"/>
      <c r="D509" s="422"/>
      <c r="E509" s="249"/>
      <c r="F509" s="373"/>
    </row>
    <row r="510" spans="1:6" ht="13">
      <c r="A510" s="369"/>
      <c r="B510" s="393" t="s">
        <v>337</v>
      </c>
      <c r="C510" s="371" t="s">
        <v>293</v>
      </c>
      <c r="D510" s="372">
        <v>1</v>
      </c>
      <c r="E510" s="56"/>
      <c r="F510" s="399">
        <f>D510*E510</f>
        <v>0</v>
      </c>
    </row>
    <row r="511" spans="1:6" ht="13">
      <c r="A511" s="369"/>
      <c r="B511" s="393"/>
      <c r="C511" s="371"/>
      <c r="D511" s="372"/>
      <c r="E511" s="249"/>
      <c r="F511" s="399"/>
    </row>
    <row r="512" spans="1:6" ht="13">
      <c r="A512" s="369" t="s">
        <v>713</v>
      </c>
      <c r="B512" s="393" t="s">
        <v>714</v>
      </c>
      <c r="C512" s="371" t="s">
        <v>293</v>
      </c>
      <c r="D512" s="372">
        <v>1</v>
      </c>
      <c r="E512" s="56"/>
      <c r="F512" s="399">
        <f>D512*E512</f>
        <v>0</v>
      </c>
    </row>
    <row r="513" spans="1:6" ht="13">
      <c r="A513" s="409"/>
      <c r="B513" s="467"/>
      <c r="C513" s="423"/>
      <c r="D513" s="423"/>
      <c r="E513" s="249"/>
      <c r="F513" s="373"/>
    </row>
    <row r="514" spans="1:6" ht="52">
      <c r="A514" s="468" t="s">
        <v>715</v>
      </c>
      <c r="B514" s="469" t="s">
        <v>716</v>
      </c>
      <c r="C514" s="470"/>
      <c r="D514" s="471"/>
      <c r="E514" s="249"/>
      <c r="F514" s="255"/>
    </row>
    <row r="515" spans="1:6" ht="13">
      <c r="A515" s="468"/>
      <c r="B515" s="469" t="s">
        <v>337</v>
      </c>
      <c r="C515" s="470" t="s">
        <v>293</v>
      </c>
      <c r="D515" s="471">
        <v>2</v>
      </c>
      <c r="E515" s="56"/>
      <c r="F515" s="399">
        <f>D515*E515</f>
        <v>0</v>
      </c>
    </row>
    <row r="516" spans="1:6" ht="13">
      <c r="A516" s="468"/>
      <c r="B516" s="469"/>
      <c r="C516" s="470"/>
      <c r="D516" s="471"/>
      <c r="E516" s="249"/>
      <c r="F516" s="399"/>
    </row>
    <row r="517" spans="1:6" ht="39">
      <c r="A517" s="468" t="s">
        <v>717</v>
      </c>
      <c r="B517" s="469" t="s">
        <v>718</v>
      </c>
      <c r="C517" s="470"/>
      <c r="D517" s="471"/>
      <c r="E517" s="249"/>
      <c r="F517" s="255"/>
    </row>
    <row r="518" spans="1:6" ht="13">
      <c r="A518" s="468"/>
      <c r="B518" s="472"/>
      <c r="C518" s="473" t="s">
        <v>6</v>
      </c>
      <c r="D518" s="474" t="s">
        <v>313</v>
      </c>
      <c r="E518" s="475">
        <v>2</v>
      </c>
      <c r="F518" s="476">
        <f>SUM(F3:F515)*(E518/100)</f>
        <v>0</v>
      </c>
    </row>
    <row r="519" spans="1:6" ht="13">
      <c r="A519" s="468"/>
      <c r="B519" s="469"/>
      <c r="C519" s="470"/>
      <c r="D519" s="471"/>
      <c r="E519" s="249"/>
      <c r="F519" s="255"/>
    </row>
    <row r="520" spans="1:6" ht="13">
      <c r="A520" s="468"/>
      <c r="B520" s="477" t="s">
        <v>719</v>
      </c>
      <c r="C520" s="478"/>
      <c r="D520" s="479" t="s">
        <v>720</v>
      </c>
      <c r="E520" s="480"/>
      <c r="F520" s="481">
        <f>SUM(F2:F518)</f>
        <v>0</v>
      </c>
    </row>
    <row r="521" spans="1:6" ht="13">
      <c r="A521" s="144"/>
      <c r="B521" s="145"/>
      <c r="C521" s="146"/>
      <c r="D521" s="147"/>
      <c r="E521" s="56"/>
      <c r="F521" s="111"/>
    </row>
    <row r="522" spans="1:6" ht="13">
      <c r="A522" s="144"/>
      <c r="B522" s="145"/>
      <c r="C522" s="146"/>
      <c r="D522" s="147"/>
      <c r="E522" s="56"/>
      <c r="F522" s="111"/>
    </row>
    <row r="523" spans="1:6" ht="16">
      <c r="A523" s="52"/>
      <c r="B523" s="158"/>
      <c r="C523" s="74"/>
      <c r="D523" s="75"/>
      <c r="E523" s="56"/>
      <c r="F523" s="69"/>
    </row>
    <row r="524" spans="1:6" ht="13">
      <c r="A524" s="52"/>
      <c r="B524" s="53"/>
      <c r="C524" s="54"/>
      <c r="D524" s="55"/>
      <c r="E524" s="56"/>
      <c r="F524" s="69"/>
    </row>
    <row r="525" spans="1:6" ht="13">
      <c r="A525" s="52"/>
      <c r="B525" s="53"/>
      <c r="C525" s="54"/>
      <c r="D525" s="55"/>
      <c r="E525" s="56"/>
      <c r="F525" s="69"/>
    </row>
    <row r="526" spans="1:6" ht="13">
      <c r="A526" s="52"/>
      <c r="B526" s="53"/>
      <c r="C526" s="54"/>
      <c r="D526" s="55"/>
      <c r="E526" s="56"/>
      <c r="F526" s="69"/>
    </row>
    <row r="527" spans="1:6" ht="13">
      <c r="A527" s="70"/>
      <c r="B527" s="65"/>
      <c r="C527" s="54"/>
      <c r="D527" s="55"/>
      <c r="E527" s="71"/>
      <c r="F527" s="72"/>
    </row>
    <row r="528" spans="1:6" ht="13">
      <c r="A528" s="52"/>
      <c r="B528" s="76"/>
      <c r="C528" s="74"/>
      <c r="D528" s="75"/>
      <c r="E528" s="56"/>
      <c r="F528" s="69"/>
    </row>
    <row r="529" spans="1:6" ht="13">
      <c r="A529" s="52"/>
      <c r="B529" s="53"/>
      <c r="C529" s="74"/>
      <c r="D529" s="75"/>
      <c r="E529" s="56"/>
      <c r="F529" s="69"/>
    </row>
    <row r="530" spans="1:6" ht="13">
      <c r="A530" s="52"/>
      <c r="B530" s="66"/>
      <c r="C530" s="74"/>
      <c r="D530" s="75"/>
      <c r="E530" s="56"/>
      <c r="F530" s="72"/>
    </row>
    <row r="531" spans="1:6" ht="13">
      <c r="A531" s="52"/>
      <c r="B531" s="53"/>
      <c r="C531" s="54"/>
      <c r="D531" s="55"/>
      <c r="E531" s="56"/>
      <c r="F531" s="72"/>
    </row>
    <row r="532" spans="1:6" ht="13">
      <c r="A532" s="52"/>
      <c r="B532" s="64"/>
      <c r="C532" s="74"/>
      <c r="D532" s="75"/>
      <c r="E532" s="56"/>
      <c r="F532" s="69"/>
    </row>
    <row r="533" spans="1:6">
      <c r="A533" s="82"/>
      <c r="B533" s="77"/>
      <c r="C533" s="78"/>
      <c r="D533" s="79"/>
      <c r="E533" s="80"/>
      <c r="F533" s="81"/>
    </row>
    <row r="534" spans="1:6">
      <c r="A534" s="82"/>
      <c r="B534" s="83"/>
      <c r="C534" s="78"/>
      <c r="D534" s="84"/>
      <c r="E534" s="85"/>
      <c r="F534" s="86"/>
    </row>
    <row r="535" spans="1:6" ht="13">
      <c r="A535" s="87"/>
      <c r="B535" s="88"/>
      <c r="C535" s="89"/>
      <c r="D535" s="84"/>
      <c r="E535" s="85"/>
      <c r="F535" s="86"/>
    </row>
    <row r="536" spans="1:6" ht="13">
      <c r="A536" s="87"/>
      <c r="B536" s="88"/>
      <c r="C536" s="89"/>
      <c r="D536" s="84"/>
      <c r="E536" s="85"/>
      <c r="F536" s="86"/>
    </row>
    <row r="537" spans="1:6" ht="13">
      <c r="A537" s="87"/>
      <c r="B537" s="90"/>
      <c r="C537" s="89"/>
      <c r="D537" s="84"/>
      <c r="E537" s="85"/>
      <c r="F537" s="86"/>
    </row>
    <row r="538" spans="1:6" ht="13">
      <c r="A538" s="87"/>
      <c r="B538" s="90"/>
      <c r="C538" s="89"/>
      <c r="D538" s="84"/>
      <c r="E538" s="85"/>
      <c r="F538" s="86"/>
    </row>
    <row r="539" spans="1:6" ht="13">
      <c r="A539" s="87"/>
      <c r="B539" s="90"/>
      <c r="C539" s="89"/>
      <c r="D539" s="84"/>
      <c r="E539" s="85"/>
      <c r="F539" s="86"/>
    </row>
    <row r="540" spans="1:6" ht="13">
      <c r="A540" s="82"/>
      <c r="B540" s="83"/>
      <c r="C540" s="54"/>
      <c r="D540" s="55"/>
      <c r="E540" s="85"/>
      <c r="F540" s="72"/>
    </row>
    <row r="541" spans="1:6">
      <c r="A541" s="82"/>
      <c r="B541" s="83"/>
      <c r="C541" s="95"/>
      <c r="D541" s="96"/>
      <c r="E541" s="85"/>
      <c r="F541" s="86"/>
    </row>
    <row r="542" spans="1:6" ht="13">
      <c r="A542" s="82"/>
      <c r="B542" s="53"/>
      <c r="C542" s="54"/>
      <c r="D542" s="55"/>
      <c r="E542" s="56"/>
      <c r="F542" s="72"/>
    </row>
    <row r="543" spans="1:6" ht="13">
      <c r="A543" s="52"/>
      <c r="B543" s="65"/>
    </row>
    <row r="544" spans="1:6" ht="13">
      <c r="A544" s="52"/>
      <c r="B544" s="53"/>
      <c r="C544" s="74"/>
      <c r="D544" s="75"/>
      <c r="E544" s="56"/>
      <c r="F544" s="69"/>
    </row>
    <row r="545" spans="1:6">
      <c r="A545" s="82"/>
      <c r="B545" s="103"/>
      <c r="C545" s="78"/>
      <c r="D545" s="84"/>
      <c r="E545" s="85"/>
      <c r="F545" s="86"/>
    </row>
    <row r="546" spans="1:6" ht="13">
      <c r="A546" s="82"/>
      <c r="B546" s="83"/>
      <c r="C546" s="54"/>
      <c r="D546" s="55"/>
      <c r="E546" s="85"/>
      <c r="F546" s="72"/>
    </row>
    <row r="547" spans="1:6">
      <c r="A547" s="82"/>
      <c r="B547" s="83"/>
      <c r="C547" s="95"/>
      <c r="D547" s="96"/>
      <c r="E547" s="85"/>
      <c r="F547" s="86"/>
    </row>
    <row r="548" spans="1:6">
      <c r="A548" s="82"/>
      <c r="B548" s="53"/>
      <c r="C548" s="78"/>
      <c r="D548" s="84"/>
      <c r="E548" s="85"/>
      <c r="F548" s="86"/>
    </row>
    <row r="549" spans="1:6">
      <c r="A549" s="82"/>
      <c r="B549" s="53"/>
      <c r="C549" s="78"/>
      <c r="D549" s="84"/>
      <c r="E549" s="85"/>
      <c r="F549" s="86"/>
    </row>
    <row r="550" spans="1:6">
      <c r="A550" s="82"/>
      <c r="B550" s="53"/>
      <c r="C550" s="78"/>
      <c r="D550" s="84"/>
      <c r="E550" s="85"/>
      <c r="F550" s="86"/>
    </row>
    <row r="551" spans="1:6">
      <c r="A551" s="82"/>
      <c r="B551" s="66"/>
      <c r="C551" s="78"/>
      <c r="D551" s="84"/>
      <c r="E551" s="85"/>
      <c r="F551" s="86"/>
    </row>
    <row r="552" spans="1:6" ht="13">
      <c r="A552" s="82"/>
      <c r="B552" s="66"/>
      <c r="C552" s="54"/>
      <c r="D552" s="55"/>
      <c r="E552" s="85"/>
      <c r="F552" s="86"/>
    </row>
    <row r="553" spans="1:6" ht="13">
      <c r="A553" s="82"/>
      <c r="B553" s="53"/>
      <c r="C553" s="54"/>
      <c r="D553" s="55"/>
      <c r="E553" s="85"/>
      <c r="F553" s="86"/>
    </row>
    <row r="554" spans="1:6" ht="13">
      <c r="A554" s="82"/>
      <c r="B554" s="53"/>
      <c r="C554" s="54"/>
      <c r="D554" s="55"/>
      <c r="E554" s="85"/>
      <c r="F554" s="86"/>
    </row>
    <row r="555" spans="1:6" ht="13">
      <c r="A555" s="82"/>
      <c r="B555" s="53"/>
      <c r="C555" s="54"/>
      <c r="D555" s="55"/>
      <c r="E555" s="85"/>
      <c r="F555" s="86"/>
    </row>
    <row r="556" spans="1:6">
      <c r="A556" s="82"/>
      <c r="B556" s="53"/>
      <c r="C556" s="95"/>
      <c r="D556" s="96"/>
      <c r="E556" s="85"/>
      <c r="F556" s="86"/>
    </row>
    <row r="557" spans="1:6">
      <c r="A557" s="82"/>
      <c r="B557" s="53"/>
      <c r="C557" s="78"/>
      <c r="D557" s="84"/>
      <c r="E557" s="85"/>
      <c r="F557" s="86"/>
    </row>
    <row r="559" spans="1:6">
      <c r="A559" s="82"/>
      <c r="B559" s="104"/>
      <c r="C559" s="78"/>
      <c r="D559" s="84"/>
      <c r="E559" s="85"/>
      <c r="F559" s="86"/>
    </row>
    <row r="560" spans="1:6">
      <c r="A560" s="82"/>
      <c r="B560" s="73"/>
      <c r="C560" s="78"/>
      <c r="D560" s="84"/>
      <c r="E560" s="85"/>
      <c r="F560" s="86"/>
    </row>
    <row r="561" spans="1:6">
      <c r="A561" s="82"/>
      <c r="B561" s="73"/>
      <c r="C561" s="78"/>
      <c r="D561" s="84"/>
      <c r="E561" s="85"/>
      <c r="F561" s="86"/>
    </row>
    <row r="562" spans="1:6">
      <c r="A562" s="82"/>
      <c r="B562" s="73"/>
      <c r="C562" s="78"/>
      <c r="D562" s="84"/>
      <c r="E562" s="85"/>
      <c r="F562" s="86"/>
    </row>
    <row r="563" spans="1:6">
      <c r="A563" s="82"/>
      <c r="B563" s="105"/>
      <c r="C563" s="78"/>
      <c r="D563" s="84"/>
      <c r="E563" s="85"/>
      <c r="F563" s="86"/>
    </row>
    <row r="564" spans="1:6">
      <c r="A564" s="82"/>
      <c r="B564" s="73"/>
      <c r="C564" s="78"/>
      <c r="D564" s="84"/>
      <c r="E564" s="85"/>
      <c r="F564" s="86"/>
    </row>
    <row r="565" spans="1:6">
      <c r="A565" s="82"/>
      <c r="B565" s="73"/>
      <c r="C565" s="78"/>
      <c r="D565" s="84"/>
      <c r="E565" s="85"/>
      <c r="F565" s="86"/>
    </row>
    <row r="566" spans="1:6">
      <c r="A566" s="82"/>
      <c r="B566" s="73"/>
      <c r="C566" s="78"/>
      <c r="D566" s="84"/>
      <c r="E566" s="85"/>
      <c r="F566" s="86"/>
    </row>
    <row r="567" spans="1:6">
      <c r="A567" s="82"/>
      <c r="B567" s="73"/>
      <c r="C567" s="78"/>
      <c r="D567" s="84"/>
      <c r="E567" s="85"/>
      <c r="F567" s="86"/>
    </row>
    <row r="568" spans="1:6">
      <c r="A568" s="82"/>
      <c r="B568" s="73"/>
      <c r="C568" s="78"/>
      <c r="D568" s="84"/>
      <c r="E568" s="85"/>
      <c r="F568" s="86"/>
    </row>
    <row r="569" spans="1:6">
      <c r="A569" s="82"/>
      <c r="B569" s="73"/>
      <c r="C569" s="78"/>
      <c r="D569" s="84"/>
      <c r="E569" s="85"/>
      <c r="F569" s="86"/>
    </row>
    <row r="570" spans="1:6">
      <c r="A570" s="82"/>
      <c r="B570" s="73"/>
      <c r="C570" s="78"/>
      <c r="D570" s="84"/>
      <c r="E570" s="85"/>
      <c r="F570" s="86"/>
    </row>
    <row r="571" spans="1:6">
      <c r="A571" s="82"/>
      <c r="B571" s="73"/>
      <c r="C571" s="78"/>
      <c r="D571" s="84"/>
      <c r="E571" s="85"/>
      <c r="F571" s="86"/>
    </row>
    <row r="572" spans="1:6">
      <c r="A572" s="82"/>
      <c r="B572" s="73"/>
      <c r="C572" s="78"/>
      <c r="D572" s="84"/>
      <c r="E572" s="85"/>
      <c r="F572" s="86"/>
    </row>
    <row r="573" spans="1:6">
      <c r="A573" s="82"/>
      <c r="B573" s="73"/>
      <c r="C573" s="78"/>
      <c r="D573" s="84"/>
      <c r="E573" s="85"/>
      <c r="F573" s="86"/>
    </row>
    <row r="574" spans="1:6">
      <c r="A574" s="82"/>
      <c r="B574" s="73"/>
      <c r="C574" s="78"/>
      <c r="D574" s="84"/>
      <c r="E574" s="85"/>
      <c r="F574" s="86"/>
    </row>
    <row r="575" spans="1:6">
      <c r="A575" s="82"/>
      <c r="B575" s="73"/>
      <c r="C575" s="78"/>
      <c r="D575" s="84"/>
      <c r="E575" s="85"/>
      <c r="F575" s="86"/>
    </row>
    <row r="576" spans="1:6">
      <c r="A576" s="82"/>
      <c r="B576" s="73"/>
      <c r="C576" s="78"/>
      <c r="D576" s="84"/>
      <c r="E576" s="85"/>
      <c r="F576" s="86"/>
    </row>
    <row r="577" spans="1:6">
      <c r="A577" s="82"/>
      <c r="B577" s="105"/>
      <c r="C577" s="78"/>
      <c r="D577" s="84"/>
      <c r="E577" s="85"/>
      <c r="F577" s="86"/>
    </row>
    <row r="578" spans="1:6">
      <c r="A578" s="82"/>
      <c r="B578" s="73"/>
      <c r="C578" s="78"/>
      <c r="D578" s="84"/>
      <c r="E578" s="85"/>
      <c r="F578" s="86"/>
    </row>
    <row r="579" spans="1:6">
      <c r="A579" s="82"/>
      <c r="B579" s="73"/>
      <c r="C579" s="78"/>
      <c r="D579" s="84"/>
      <c r="E579" s="85"/>
      <c r="F579" s="86"/>
    </row>
    <row r="580" spans="1:6">
      <c r="A580" s="82"/>
      <c r="B580" s="73"/>
      <c r="C580" s="78"/>
      <c r="D580" s="84"/>
      <c r="E580" s="85"/>
      <c r="F580" s="86"/>
    </row>
    <row r="581" spans="1:6">
      <c r="A581" s="82"/>
      <c r="B581" s="73"/>
      <c r="C581" s="78"/>
      <c r="D581" s="84"/>
      <c r="E581" s="85"/>
      <c r="F581" s="86"/>
    </row>
    <row r="582" spans="1:6">
      <c r="A582" s="82"/>
      <c r="B582" s="73"/>
      <c r="C582" s="78"/>
      <c r="D582" s="84"/>
      <c r="E582" s="85"/>
      <c r="F582" s="86"/>
    </row>
    <row r="583" spans="1:6">
      <c r="A583" s="82"/>
      <c r="B583" s="73"/>
      <c r="C583" s="78"/>
      <c r="D583" s="84"/>
      <c r="E583" s="85"/>
      <c r="F583" s="86"/>
    </row>
    <row r="584" spans="1:6">
      <c r="A584" s="82"/>
      <c r="B584" s="73"/>
      <c r="C584" s="78"/>
      <c r="D584" s="84"/>
      <c r="E584" s="85"/>
      <c r="F584" s="86"/>
    </row>
    <row r="585" spans="1:6">
      <c r="A585" s="82"/>
      <c r="B585" s="73"/>
      <c r="C585" s="78"/>
      <c r="D585" s="84"/>
      <c r="E585" s="85"/>
      <c r="F585" s="86"/>
    </row>
    <row r="586" spans="1:6">
      <c r="A586" s="82"/>
      <c r="B586" s="73"/>
      <c r="C586" s="78"/>
      <c r="D586" s="106"/>
      <c r="E586" s="85"/>
      <c r="F586" s="86"/>
    </row>
    <row r="587" spans="1:6">
      <c r="A587" s="82"/>
      <c r="B587" s="53"/>
      <c r="C587" s="78"/>
      <c r="D587" s="84"/>
      <c r="E587" s="85"/>
      <c r="F587" s="86"/>
    </row>
    <row r="588" spans="1:6">
      <c r="A588" s="82"/>
      <c r="B588" s="73"/>
      <c r="C588" s="78"/>
      <c r="D588" s="84"/>
      <c r="E588" s="85"/>
      <c r="F588" s="86"/>
    </row>
    <row r="589" spans="1:6">
      <c r="A589" s="82"/>
      <c r="B589" s="73"/>
      <c r="C589" s="78"/>
      <c r="D589" s="84"/>
      <c r="E589" s="85"/>
      <c r="F589" s="86"/>
    </row>
    <row r="590" spans="1:6">
      <c r="A590" s="82"/>
      <c r="B590" s="73"/>
      <c r="C590" s="78"/>
      <c r="D590" s="84"/>
      <c r="E590" s="85"/>
      <c r="F590" s="86"/>
    </row>
    <row r="591" spans="1:6">
      <c r="A591" s="82"/>
      <c r="B591" s="73"/>
      <c r="C591" s="78"/>
      <c r="D591" s="84"/>
      <c r="E591" s="85"/>
      <c r="F591" s="86"/>
    </row>
    <row r="592" spans="1:6">
      <c r="A592" s="82"/>
      <c r="B592" s="104"/>
      <c r="C592" s="78"/>
      <c r="D592" s="84"/>
      <c r="E592" s="85"/>
      <c r="F592" s="86"/>
    </row>
    <row r="593" spans="1:6">
      <c r="A593" s="82"/>
      <c r="B593" s="104"/>
      <c r="C593" s="78"/>
      <c r="D593" s="84"/>
      <c r="E593" s="85"/>
      <c r="F593" s="86"/>
    </row>
    <row r="594" spans="1:6">
      <c r="A594" s="82"/>
      <c r="B594" s="67"/>
      <c r="C594" s="95"/>
      <c r="D594" s="96"/>
      <c r="E594" s="85"/>
      <c r="F594" s="86"/>
    </row>
    <row r="595" spans="1:6">
      <c r="A595" s="82"/>
      <c r="B595" s="66"/>
      <c r="C595" s="78"/>
      <c r="D595" s="84"/>
      <c r="E595" s="85"/>
      <c r="F595" s="86"/>
    </row>
    <row r="596" spans="1:6" ht="13">
      <c r="A596" s="52"/>
      <c r="B596" s="83"/>
      <c r="C596" s="107"/>
      <c r="D596" s="108"/>
      <c r="E596" s="94"/>
      <c r="F596" s="109"/>
    </row>
    <row r="597" spans="1:6">
      <c r="A597" s="82"/>
      <c r="B597" s="83"/>
      <c r="C597" s="78"/>
      <c r="D597" s="84"/>
      <c r="E597" s="85"/>
      <c r="F597" s="86"/>
    </row>
    <row r="598" spans="1:6">
      <c r="A598" s="82"/>
      <c r="B598" s="105"/>
      <c r="C598" s="78"/>
      <c r="D598" s="84"/>
      <c r="E598" s="85"/>
      <c r="F598" s="86"/>
    </row>
    <row r="599" spans="1:6">
      <c r="A599" s="82"/>
      <c r="B599" s="66"/>
      <c r="C599" s="78"/>
      <c r="D599" s="84"/>
      <c r="E599" s="85"/>
      <c r="F599" s="86"/>
    </row>
    <row r="600" spans="1:6">
      <c r="A600" s="82"/>
      <c r="B600" s="53"/>
      <c r="C600" s="78"/>
      <c r="D600" s="84"/>
      <c r="E600" s="85"/>
      <c r="F600" s="86"/>
    </row>
    <row r="601" spans="1:6">
      <c r="A601" s="82"/>
      <c r="B601" s="53"/>
      <c r="C601" s="78"/>
      <c r="D601" s="84"/>
      <c r="E601" s="85"/>
      <c r="F601" s="86"/>
    </row>
    <row r="602" spans="1:6" ht="13">
      <c r="A602" s="82"/>
      <c r="B602" s="66"/>
      <c r="C602" s="110"/>
      <c r="D602" s="110"/>
      <c r="E602" s="85"/>
      <c r="F602" s="86"/>
    </row>
    <row r="603" spans="1:6">
      <c r="A603" s="82"/>
      <c r="B603" s="83"/>
      <c r="C603" s="78"/>
      <c r="D603" s="84"/>
      <c r="E603" s="85"/>
      <c r="F603" s="86"/>
    </row>
    <row r="604" spans="1:6" ht="13">
      <c r="A604" s="52"/>
      <c r="B604" s="83"/>
      <c r="C604" s="74"/>
      <c r="D604" s="75"/>
      <c r="E604" s="56"/>
      <c r="F604" s="69"/>
    </row>
    <row r="605" spans="1:6" ht="13">
      <c r="A605" s="52"/>
      <c r="B605" s="105"/>
      <c r="C605" s="74"/>
      <c r="D605" s="75"/>
      <c r="E605" s="56"/>
      <c r="F605" s="69"/>
    </row>
    <row r="606" spans="1:6" ht="13">
      <c r="A606" s="52"/>
      <c r="B606" s="105"/>
      <c r="C606" s="74"/>
      <c r="D606" s="75"/>
      <c r="E606" s="56"/>
      <c r="F606" s="69"/>
    </row>
    <row r="607" spans="1:6" ht="13">
      <c r="A607" s="52"/>
      <c r="B607" s="53"/>
      <c r="C607" s="74"/>
      <c r="D607" s="75"/>
      <c r="E607" s="56"/>
      <c r="F607" s="69"/>
    </row>
    <row r="608" spans="1:6" ht="13">
      <c r="A608" s="52"/>
      <c r="B608" s="53"/>
      <c r="C608" s="74"/>
      <c r="D608" s="75"/>
      <c r="E608" s="56"/>
      <c r="F608" s="69"/>
    </row>
    <row r="609" spans="1:6" ht="13">
      <c r="A609" s="52"/>
      <c r="B609" s="53"/>
      <c r="C609" s="74"/>
      <c r="D609" s="75"/>
      <c r="E609" s="56"/>
      <c r="F609" s="69"/>
    </row>
    <row r="610" spans="1:6">
      <c r="A610" s="82"/>
      <c r="B610" s="53"/>
      <c r="C610" s="78"/>
      <c r="D610" s="84"/>
      <c r="E610" s="85"/>
      <c r="F610" s="86"/>
    </row>
    <row r="611" spans="1:6">
      <c r="A611" s="82"/>
      <c r="B611" s="53"/>
      <c r="C611" s="78"/>
      <c r="D611" s="84"/>
      <c r="E611" s="85"/>
      <c r="F611" s="86"/>
    </row>
    <row r="612" spans="1:6" ht="13">
      <c r="A612" s="52"/>
      <c r="B612" s="67"/>
      <c r="C612" s="110"/>
      <c r="D612" s="93"/>
      <c r="E612" s="56"/>
      <c r="F612" s="111"/>
    </row>
    <row r="613" spans="1:6" ht="13">
      <c r="A613" s="52"/>
      <c r="B613" s="66"/>
      <c r="C613" s="110"/>
      <c r="D613" s="93"/>
      <c r="E613" s="56"/>
      <c r="F613" s="111"/>
    </row>
    <row r="614" spans="1:6" ht="13">
      <c r="A614" s="52"/>
      <c r="B614" s="83"/>
      <c r="C614" s="107"/>
      <c r="D614" s="108"/>
      <c r="E614" s="94"/>
      <c r="F614" s="109"/>
    </row>
    <row r="615" spans="1:6" ht="13">
      <c r="A615" s="70"/>
      <c r="B615" s="105"/>
      <c r="C615" s="121"/>
      <c r="D615" s="108"/>
      <c r="E615" s="94"/>
      <c r="F615" s="109"/>
    </row>
    <row r="616" spans="1:6">
      <c r="A616" s="82"/>
      <c r="B616" s="83"/>
      <c r="C616" s="89"/>
      <c r="D616" s="84"/>
      <c r="E616" s="85"/>
      <c r="F616" s="86"/>
    </row>
    <row r="617" spans="1:6">
      <c r="A617" s="82"/>
      <c r="B617" s="66"/>
      <c r="C617" s="89"/>
      <c r="D617" s="84"/>
      <c r="E617" s="85"/>
      <c r="F617" s="86"/>
    </row>
    <row r="618" spans="1:6" ht="13">
      <c r="A618" s="70"/>
      <c r="B618" s="53"/>
      <c r="C618" s="112"/>
      <c r="D618" s="75"/>
      <c r="E618" s="56"/>
      <c r="F618" s="69"/>
    </row>
    <row r="619" spans="1:6" ht="13">
      <c r="A619" s="70"/>
      <c r="B619" s="73"/>
      <c r="C619" s="112"/>
      <c r="D619" s="75"/>
      <c r="E619" s="56"/>
      <c r="F619" s="69"/>
    </row>
    <row r="620" spans="1:6" ht="13">
      <c r="A620" s="70"/>
      <c r="B620" s="73"/>
      <c r="C620" s="112"/>
      <c r="D620" s="75"/>
      <c r="E620" s="56"/>
      <c r="F620" s="69"/>
    </row>
    <row r="621" spans="1:6" ht="13">
      <c r="A621" s="70"/>
      <c r="B621" s="53"/>
      <c r="C621" s="112"/>
      <c r="D621" s="75"/>
      <c r="E621" s="56"/>
      <c r="F621" s="69"/>
    </row>
    <row r="622" spans="1:6" ht="13">
      <c r="A622" s="82"/>
      <c r="B622" s="66"/>
      <c r="C622" s="113"/>
      <c r="D622" s="110"/>
      <c r="E622" s="85"/>
      <c r="F622" s="86"/>
    </row>
    <row r="623" spans="1:6">
      <c r="A623" s="82"/>
      <c r="B623" s="83"/>
      <c r="C623" s="89"/>
      <c r="D623" s="84"/>
      <c r="E623" s="85"/>
      <c r="F623" s="86"/>
    </row>
    <row r="624" spans="1:6">
      <c r="A624" s="82"/>
      <c r="B624" s="105"/>
      <c r="C624" s="89"/>
      <c r="D624" s="84"/>
      <c r="E624" s="85"/>
      <c r="F624" s="86"/>
    </row>
    <row r="625" spans="1:6" ht="13">
      <c r="A625" s="70"/>
      <c r="B625" s="83"/>
      <c r="C625" s="112"/>
      <c r="D625" s="75"/>
      <c r="E625" s="56"/>
      <c r="F625" s="69"/>
    </row>
    <row r="626" spans="1:6" ht="13">
      <c r="A626" s="70"/>
      <c r="B626" s="105"/>
      <c r="C626" s="112"/>
      <c r="D626" s="75"/>
      <c r="E626" s="56"/>
      <c r="F626" s="69"/>
    </row>
    <row r="627" spans="1:6" ht="13">
      <c r="A627" s="70"/>
      <c r="B627" s="105"/>
      <c r="C627" s="112"/>
      <c r="D627" s="75"/>
      <c r="E627" s="56"/>
      <c r="F627" s="69"/>
    </row>
    <row r="628" spans="1:6" ht="13">
      <c r="A628" s="70"/>
      <c r="B628" s="105"/>
      <c r="C628" s="112"/>
      <c r="D628" s="75"/>
      <c r="E628" s="56"/>
      <c r="F628" s="69"/>
    </row>
    <row r="629" spans="1:6" ht="13">
      <c r="A629" s="70"/>
      <c r="B629" s="105"/>
      <c r="C629" s="112"/>
      <c r="D629" s="75"/>
      <c r="E629" s="56"/>
      <c r="F629" s="69"/>
    </row>
    <row r="630" spans="1:6" ht="13">
      <c r="A630" s="70"/>
      <c r="B630" s="105"/>
      <c r="C630" s="112"/>
      <c r="D630" s="75"/>
      <c r="E630" s="56"/>
      <c r="F630" s="69"/>
    </row>
    <row r="631" spans="1:6" ht="13">
      <c r="A631" s="70"/>
      <c r="B631" s="53"/>
      <c r="C631" s="112"/>
      <c r="D631" s="75"/>
      <c r="E631" s="56"/>
      <c r="F631" s="69"/>
    </row>
    <row r="632" spans="1:6">
      <c r="A632" s="82"/>
      <c r="B632" s="53"/>
      <c r="C632" s="78"/>
      <c r="D632" s="84"/>
      <c r="E632" s="85"/>
      <c r="F632" s="86"/>
    </row>
    <row r="633" spans="1:6" ht="13">
      <c r="A633" s="52"/>
      <c r="B633" s="105"/>
      <c r="C633" s="92"/>
      <c r="D633" s="93"/>
      <c r="E633" s="56"/>
      <c r="F633" s="57"/>
    </row>
    <row r="634" spans="1:6">
      <c r="A634" s="114"/>
      <c r="B634" s="66"/>
      <c r="C634" s="78"/>
      <c r="D634" s="84"/>
      <c r="E634" s="85"/>
      <c r="F634" s="86"/>
    </row>
    <row r="635" spans="1:6">
      <c r="A635" s="82"/>
      <c r="B635" s="53"/>
      <c r="C635" s="78"/>
      <c r="D635" s="84"/>
      <c r="E635" s="85"/>
      <c r="F635" s="86"/>
    </row>
    <row r="636" spans="1:6">
      <c r="A636" s="82"/>
      <c r="B636" s="104"/>
      <c r="C636" s="78"/>
      <c r="D636" s="84"/>
      <c r="E636" s="85"/>
      <c r="F636" s="86"/>
    </row>
    <row r="637" spans="1:6" ht="13">
      <c r="A637" s="52"/>
      <c r="B637" s="67"/>
      <c r="C637" s="110"/>
      <c r="D637" s="93"/>
      <c r="E637" s="56"/>
      <c r="F637" s="111"/>
    </row>
    <row r="638" spans="1:6" ht="13">
      <c r="A638" s="52"/>
      <c r="B638" s="66"/>
      <c r="C638" s="110"/>
      <c r="D638" s="93"/>
      <c r="E638" s="56"/>
      <c r="F638" s="111"/>
    </row>
    <row r="639" spans="1:6" ht="13">
      <c r="A639" s="52"/>
      <c r="B639" s="53"/>
      <c r="C639" s="110"/>
      <c r="D639" s="93"/>
      <c r="E639" s="56"/>
      <c r="F639" s="111"/>
    </row>
    <row r="640" spans="1:6" ht="13">
      <c r="A640" s="52"/>
      <c r="B640" s="53"/>
      <c r="C640" s="110"/>
      <c r="D640" s="93"/>
      <c r="E640" s="56"/>
      <c r="F640" s="111"/>
    </row>
    <row r="641" spans="1:6" ht="13">
      <c r="A641" s="52"/>
      <c r="B641" s="105"/>
      <c r="C641" s="92"/>
      <c r="D641" s="93"/>
      <c r="E641" s="56"/>
      <c r="F641" s="57"/>
    </row>
    <row r="642" spans="1:6" ht="13">
      <c r="A642" s="52"/>
      <c r="B642" s="105"/>
      <c r="C642" s="92"/>
      <c r="D642" s="93"/>
      <c r="E642" s="56"/>
      <c r="F642" s="57"/>
    </row>
    <row r="643" spans="1:6" ht="13">
      <c r="A643" s="52"/>
      <c r="B643" s="105"/>
      <c r="C643" s="92"/>
      <c r="D643" s="93"/>
      <c r="E643" s="56"/>
      <c r="F643" s="57"/>
    </row>
    <row r="644" spans="1:6" ht="13">
      <c r="A644" s="52"/>
      <c r="B644" s="83"/>
      <c r="C644" s="92"/>
      <c r="D644" s="93"/>
      <c r="E644" s="56"/>
      <c r="F644" s="57"/>
    </row>
    <row r="645" spans="1:6" ht="13">
      <c r="A645" s="52"/>
      <c r="B645" s="105"/>
      <c r="C645" s="92"/>
      <c r="D645" s="93"/>
      <c r="E645" s="56"/>
      <c r="F645" s="57"/>
    </row>
    <row r="646" spans="1:6">
      <c r="A646" s="114"/>
      <c r="B646" s="66"/>
      <c r="C646" s="78"/>
      <c r="D646" s="84"/>
      <c r="E646" s="85"/>
      <c r="F646" s="86"/>
    </row>
    <row r="647" spans="1:6">
      <c r="A647" s="82"/>
      <c r="B647" s="104"/>
      <c r="C647" s="78"/>
      <c r="D647" s="84"/>
      <c r="E647" s="85"/>
      <c r="F647" s="86"/>
    </row>
    <row r="648" spans="1:6" ht="13">
      <c r="A648" s="52"/>
      <c r="B648" s="67"/>
      <c r="C648" s="110"/>
      <c r="D648" s="93"/>
      <c r="E648" s="56"/>
      <c r="F648" s="111"/>
    </row>
    <row r="649" spans="1:6" ht="13">
      <c r="A649" s="52"/>
      <c r="B649" s="66"/>
      <c r="C649" s="110"/>
      <c r="D649" s="93"/>
      <c r="E649" s="56"/>
      <c r="F649" s="111"/>
    </row>
    <row r="650" spans="1:6" ht="13">
      <c r="A650" s="52"/>
      <c r="B650" s="53"/>
      <c r="C650" s="110"/>
      <c r="D650" s="93"/>
      <c r="E650" s="56"/>
      <c r="F650" s="111"/>
    </row>
    <row r="651" spans="1:6" ht="13">
      <c r="A651" s="52"/>
      <c r="B651" s="53"/>
      <c r="C651" s="110"/>
      <c r="D651" s="93"/>
      <c r="E651" s="56"/>
      <c r="F651" s="111"/>
    </row>
    <row r="652" spans="1:6" ht="13">
      <c r="A652" s="52"/>
      <c r="B652" s="53"/>
      <c r="C652" s="110"/>
      <c r="D652" s="93"/>
      <c r="E652" s="56"/>
      <c r="F652" s="111"/>
    </row>
    <row r="653" spans="1:6" ht="13">
      <c r="A653" s="52"/>
      <c r="B653" s="53"/>
      <c r="C653" s="110"/>
      <c r="D653" s="93"/>
      <c r="E653" s="56"/>
      <c r="F653" s="111"/>
    </row>
    <row r="654" spans="1:6" ht="13">
      <c r="A654" s="52"/>
      <c r="B654" s="105"/>
      <c r="C654" s="92"/>
      <c r="D654" s="93"/>
      <c r="E654" s="56"/>
      <c r="F654" s="57"/>
    </row>
    <row r="655" spans="1:6" ht="13">
      <c r="A655" s="52"/>
      <c r="B655" s="105"/>
      <c r="C655" s="92"/>
      <c r="D655" s="93"/>
      <c r="E655" s="56"/>
      <c r="F655" s="57"/>
    </row>
    <row r="656" spans="1:6" ht="13">
      <c r="A656" s="52"/>
      <c r="B656" s="105"/>
      <c r="C656" s="92"/>
      <c r="D656" s="93"/>
      <c r="E656" s="56"/>
      <c r="F656" s="57"/>
    </row>
    <row r="657" spans="1:6" ht="13">
      <c r="A657" s="52"/>
      <c r="B657" s="105"/>
      <c r="C657" s="92"/>
      <c r="D657" s="93"/>
      <c r="E657" s="56"/>
      <c r="F657" s="57"/>
    </row>
    <row r="658" spans="1:6" ht="13">
      <c r="A658" s="52"/>
      <c r="B658" s="58"/>
      <c r="C658" s="92"/>
      <c r="D658" s="93"/>
      <c r="E658" s="56"/>
      <c r="F658" s="57"/>
    </row>
    <row r="659" spans="1:6" ht="13">
      <c r="A659" s="52"/>
      <c r="B659" s="83"/>
      <c r="C659" s="92"/>
      <c r="D659" s="93"/>
      <c r="E659" s="56"/>
      <c r="F659" s="57"/>
    </row>
    <row r="660" spans="1:6" ht="13">
      <c r="A660" s="52"/>
      <c r="B660" s="105"/>
      <c r="C660" s="92"/>
      <c r="D660" s="93"/>
      <c r="E660" s="56"/>
      <c r="F660" s="57"/>
    </row>
    <row r="661" spans="1:6">
      <c r="A661" s="114"/>
      <c r="B661" s="66"/>
      <c r="C661" s="78"/>
      <c r="D661" s="84"/>
      <c r="E661" s="85"/>
      <c r="F661" s="86"/>
    </row>
    <row r="662" spans="1:6">
      <c r="A662" s="114"/>
      <c r="B662" s="66"/>
      <c r="C662" s="78"/>
      <c r="D662" s="84"/>
      <c r="E662" s="85"/>
      <c r="F662" s="86"/>
    </row>
    <row r="663" spans="1:6" ht="13">
      <c r="A663" s="70"/>
      <c r="B663" s="104"/>
      <c r="C663" s="113"/>
      <c r="D663" s="93"/>
      <c r="E663" s="56"/>
      <c r="F663" s="111"/>
    </row>
    <row r="664" spans="1:6" ht="13">
      <c r="A664" s="70"/>
      <c r="B664" s="66"/>
      <c r="C664" s="113"/>
      <c r="D664" s="93"/>
      <c r="E664" s="56"/>
      <c r="F664" s="111"/>
    </row>
    <row r="665" spans="1:6" ht="13">
      <c r="A665" s="70"/>
      <c r="B665" s="83"/>
      <c r="C665" s="121"/>
      <c r="D665" s="108"/>
      <c r="E665" s="94"/>
      <c r="F665" s="109"/>
    </row>
    <row r="666" spans="1:6" ht="13">
      <c r="A666" s="82"/>
      <c r="B666" s="73"/>
      <c r="C666" s="113"/>
      <c r="D666" s="110"/>
      <c r="E666" s="85"/>
      <c r="F666" s="86"/>
    </row>
    <row r="667" spans="1:6" ht="13">
      <c r="A667" s="82"/>
      <c r="B667" s="73"/>
      <c r="C667" s="113"/>
      <c r="D667" s="110"/>
      <c r="E667" s="85"/>
      <c r="F667" s="86"/>
    </row>
    <row r="668" spans="1:6" ht="13">
      <c r="A668" s="82"/>
      <c r="B668" s="73"/>
      <c r="C668" s="113"/>
      <c r="D668" s="110"/>
      <c r="E668" s="85"/>
      <c r="F668" s="86"/>
    </row>
    <row r="669" spans="1:6" ht="13">
      <c r="A669" s="82"/>
      <c r="B669" s="66"/>
      <c r="C669" s="113"/>
      <c r="D669" s="110"/>
      <c r="E669" s="85"/>
      <c r="F669" s="86"/>
    </row>
    <row r="670" spans="1:6" ht="13">
      <c r="A670" s="70"/>
      <c r="B670" s="53"/>
      <c r="C670" s="112"/>
      <c r="D670" s="75"/>
      <c r="E670" s="56"/>
      <c r="F670" s="69"/>
    </row>
    <row r="671" spans="1:6">
      <c r="A671" s="82"/>
      <c r="B671" s="83"/>
      <c r="C671" s="89"/>
      <c r="D671" s="84"/>
      <c r="E671" s="85"/>
      <c r="F671" s="86"/>
    </row>
    <row r="672" spans="1:6">
      <c r="A672" s="82"/>
      <c r="B672" s="105"/>
      <c r="C672" s="89"/>
      <c r="D672" s="84"/>
      <c r="E672" s="85"/>
      <c r="F672" s="86"/>
    </row>
    <row r="673" spans="1:6">
      <c r="A673" s="82"/>
      <c r="B673" s="105"/>
      <c r="C673" s="89"/>
      <c r="D673" s="84"/>
      <c r="E673" s="85"/>
      <c r="F673" s="86"/>
    </row>
    <row r="674" spans="1:6">
      <c r="A674" s="82"/>
      <c r="B674" s="105"/>
      <c r="C674" s="89"/>
      <c r="D674" s="84"/>
      <c r="E674" s="85"/>
      <c r="F674" s="86"/>
    </row>
    <row r="675" spans="1:6" ht="13">
      <c r="A675" s="70"/>
      <c r="B675" s="105"/>
      <c r="C675" s="112"/>
      <c r="D675" s="75"/>
      <c r="E675" s="56"/>
      <c r="F675" s="69"/>
    </row>
    <row r="676" spans="1:6" ht="13">
      <c r="A676" s="70"/>
      <c r="B676" s="105"/>
      <c r="C676" s="112"/>
      <c r="D676" s="75"/>
      <c r="E676" s="56"/>
      <c r="F676" s="69"/>
    </row>
    <row r="677" spans="1:6" ht="13">
      <c r="A677" s="70"/>
      <c r="B677" s="122"/>
      <c r="C677" s="112"/>
      <c r="D677" s="75"/>
      <c r="E677" s="56"/>
      <c r="F677" s="69"/>
    </row>
    <row r="678" spans="1:6" ht="13">
      <c r="A678" s="82"/>
      <c r="B678" s="53"/>
      <c r="C678" s="113"/>
      <c r="D678" s="110"/>
      <c r="E678" s="85"/>
      <c r="F678" s="86"/>
    </row>
    <row r="679" spans="1:6" ht="13">
      <c r="A679" s="82"/>
      <c r="B679" s="66"/>
      <c r="C679" s="113"/>
      <c r="D679" s="110"/>
      <c r="E679" s="85"/>
      <c r="F679" s="86"/>
    </row>
    <row r="680" spans="1:6" ht="13">
      <c r="A680" s="82"/>
      <c r="B680" s="66"/>
      <c r="C680" s="113"/>
      <c r="D680" s="110"/>
      <c r="E680" s="85"/>
      <c r="F680" s="86"/>
    </row>
    <row r="681" spans="1:6">
      <c r="A681" s="82"/>
      <c r="B681" s="53"/>
      <c r="C681" s="89"/>
      <c r="D681" s="84"/>
      <c r="E681" s="85"/>
      <c r="F681" s="86"/>
    </row>
    <row r="682" spans="1:6" ht="13">
      <c r="A682" s="97"/>
      <c r="B682" s="83"/>
      <c r="C682" s="54"/>
      <c r="D682" s="55"/>
      <c r="E682" s="71"/>
      <c r="F682" s="119"/>
    </row>
    <row r="683" spans="1:6" ht="13">
      <c r="A683" s="52"/>
      <c r="B683" s="67"/>
      <c r="C683" s="110"/>
      <c r="D683" s="93"/>
      <c r="E683" s="56"/>
      <c r="F683" s="111"/>
    </row>
    <row r="684" spans="1:6" ht="13">
      <c r="A684" s="52"/>
      <c r="B684" s="66"/>
      <c r="C684" s="110"/>
      <c r="D684" s="93"/>
      <c r="E684" s="56"/>
      <c r="F684" s="111"/>
    </row>
    <row r="685" spans="1:6" ht="13">
      <c r="A685" s="52"/>
      <c r="B685" s="53"/>
      <c r="C685" s="110"/>
      <c r="D685" s="93"/>
      <c r="E685" s="56"/>
      <c r="F685" s="111"/>
    </row>
    <row r="686" spans="1:6" ht="13">
      <c r="A686" s="52"/>
      <c r="B686" s="53"/>
      <c r="C686" s="110"/>
      <c r="D686" s="93"/>
      <c r="E686" s="56"/>
      <c r="F686" s="111"/>
    </row>
    <row r="687" spans="1:6" ht="13">
      <c r="A687" s="52"/>
      <c r="B687" s="53"/>
      <c r="C687" s="110"/>
      <c r="D687" s="93"/>
      <c r="E687" s="56"/>
      <c r="F687" s="111"/>
    </row>
    <row r="688" spans="1:6" ht="13">
      <c r="A688" s="52"/>
      <c r="B688" s="105"/>
      <c r="C688" s="92"/>
      <c r="D688" s="93"/>
      <c r="E688" s="56"/>
      <c r="F688" s="57"/>
    </row>
    <row r="689" spans="1:6" ht="13">
      <c r="A689" s="52"/>
      <c r="B689" s="105"/>
      <c r="C689" s="92"/>
      <c r="D689" s="93"/>
      <c r="E689" s="56"/>
      <c r="F689" s="57"/>
    </row>
    <row r="690" spans="1:6" ht="13">
      <c r="A690" s="52"/>
      <c r="B690" s="105"/>
      <c r="C690" s="92"/>
      <c r="D690" s="93"/>
      <c r="E690" s="56"/>
      <c r="F690" s="57"/>
    </row>
    <row r="691" spans="1:6" ht="13">
      <c r="A691" s="52"/>
      <c r="B691" s="105"/>
      <c r="C691" s="92"/>
      <c r="D691" s="93"/>
      <c r="E691" s="56"/>
      <c r="F691" s="57"/>
    </row>
    <row r="692" spans="1:6" ht="13">
      <c r="A692" s="52"/>
      <c r="B692" s="83"/>
      <c r="C692" s="92"/>
      <c r="D692" s="93"/>
      <c r="E692" s="56"/>
      <c r="F692" s="57"/>
    </row>
    <row r="693" spans="1:6" ht="13">
      <c r="A693" s="52"/>
      <c r="B693" s="105"/>
      <c r="C693" s="92"/>
      <c r="D693" s="93"/>
      <c r="E693" s="56"/>
      <c r="F693" s="57"/>
    </row>
    <row r="694" spans="1:6">
      <c r="A694" s="114"/>
      <c r="B694" s="66"/>
      <c r="C694" s="78"/>
      <c r="D694" s="84"/>
      <c r="E694" s="85"/>
      <c r="F694" s="86"/>
    </row>
    <row r="695" spans="1:6" ht="13">
      <c r="A695" s="97"/>
      <c r="B695" s="83"/>
      <c r="C695" s="54"/>
      <c r="D695" s="55"/>
      <c r="E695" s="71"/>
      <c r="F695" s="119"/>
    </row>
    <row r="696" spans="1:6" ht="13">
      <c r="A696" s="52"/>
      <c r="B696" s="67"/>
      <c r="C696" s="110"/>
      <c r="D696" s="93"/>
      <c r="E696" s="56"/>
      <c r="F696" s="111"/>
    </row>
    <row r="697" spans="1:6" ht="13">
      <c r="A697" s="52"/>
      <c r="B697" s="66"/>
      <c r="C697" s="110"/>
      <c r="D697" s="93"/>
      <c r="E697" s="56"/>
      <c r="F697" s="111"/>
    </row>
    <row r="698" spans="1:6" ht="13">
      <c r="A698" s="52"/>
      <c r="B698" s="53"/>
      <c r="C698" s="110"/>
      <c r="D698" s="93"/>
      <c r="E698" s="56"/>
      <c r="F698" s="111"/>
    </row>
    <row r="699" spans="1:6" ht="13">
      <c r="A699" s="52"/>
      <c r="B699" s="53"/>
      <c r="C699" s="110"/>
      <c r="D699" s="93"/>
      <c r="E699" s="56"/>
      <c r="F699" s="111"/>
    </row>
    <row r="700" spans="1:6" ht="13">
      <c r="A700" s="52"/>
      <c r="B700" s="105"/>
      <c r="C700" s="92"/>
      <c r="D700" s="93"/>
      <c r="E700" s="56"/>
      <c r="F700" s="57"/>
    </row>
    <row r="701" spans="1:6" ht="13">
      <c r="A701" s="52"/>
      <c r="B701" s="105"/>
      <c r="C701" s="92"/>
      <c r="D701" s="93"/>
      <c r="E701" s="56"/>
      <c r="F701" s="57"/>
    </row>
    <row r="702" spans="1:6" ht="13">
      <c r="A702" s="52"/>
      <c r="B702" s="105"/>
      <c r="C702" s="92"/>
      <c r="D702" s="93"/>
      <c r="E702" s="56"/>
      <c r="F702" s="57"/>
    </row>
    <row r="703" spans="1:6" ht="13">
      <c r="A703" s="52"/>
      <c r="B703" s="83"/>
      <c r="C703" s="92"/>
      <c r="D703" s="93"/>
      <c r="E703" s="56"/>
      <c r="F703" s="57"/>
    </row>
    <row r="704" spans="1:6" ht="13">
      <c r="A704" s="52"/>
      <c r="B704" s="105"/>
      <c r="C704" s="92"/>
      <c r="D704" s="93"/>
      <c r="E704" s="56"/>
      <c r="F704" s="57"/>
    </row>
    <row r="705" spans="1:6">
      <c r="A705" s="114"/>
      <c r="B705" s="66"/>
      <c r="C705" s="78"/>
      <c r="D705" s="84"/>
      <c r="E705" s="85"/>
      <c r="F705" s="86"/>
    </row>
    <row r="706" spans="1:6">
      <c r="A706" s="114"/>
      <c r="B706" s="66"/>
      <c r="C706" s="78"/>
      <c r="D706" s="84"/>
      <c r="E706" s="85"/>
      <c r="F706" s="86"/>
    </row>
    <row r="707" spans="1:6">
      <c r="A707" s="82"/>
      <c r="B707" s="67"/>
      <c r="C707" s="95"/>
      <c r="D707" s="96"/>
      <c r="E707" s="85"/>
      <c r="F707" s="86"/>
    </row>
    <row r="708" spans="1:6">
      <c r="A708" s="82"/>
      <c r="B708" s="66"/>
      <c r="C708" s="78"/>
      <c r="D708" s="84"/>
      <c r="E708" s="85"/>
      <c r="F708" s="86"/>
    </row>
    <row r="709" spans="1:6" ht="13">
      <c r="A709" s="52"/>
      <c r="B709" s="83"/>
      <c r="C709" s="107"/>
      <c r="D709" s="108"/>
      <c r="E709" s="94"/>
      <c r="F709" s="109"/>
    </row>
    <row r="710" spans="1:6">
      <c r="A710" s="82"/>
      <c r="B710" s="83"/>
      <c r="C710" s="78"/>
      <c r="D710" s="84"/>
      <c r="E710" s="85"/>
      <c r="F710" s="86"/>
    </row>
    <row r="711" spans="1:6">
      <c r="A711" s="82"/>
      <c r="B711" s="105"/>
      <c r="C711" s="78"/>
      <c r="D711" s="84"/>
      <c r="E711" s="85"/>
      <c r="F711" s="86"/>
    </row>
    <row r="712" spans="1:6">
      <c r="A712" s="82"/>
      <c r="B712" s="66"/>
      <c r="C712" s="78"/>
      <c r="D712" s="84"/>
      <c r="E712" s="85"/>
      <c r="F712" s="86"/>
    </row>
    <row r="713" spans="1:6">
      <c r="A713" s="82"/>
      <c r="B713" s="53"/>
      <c r="C713" s="78"/>
      <c r="D713" s="84"/>
      <c r="E713" s="85"/>
      <c r="F713" s="86"/>
    </row>
    <row r="714" spans="1:6" ht="13">
      <c r="A714" s="82"/>
      <c r="B714" s="66"/>
      <c r="C714" s="110"/>
      <c r="D714" s="110"/>
      <c r="E714" s="85"/>
      <c r="F714" s="86"/>
    </row>
    <row r="715" spans="1:6">
      <c r="A715" s="82"/>
      <c r="B715" s="83"/>
      <c r="C715" s="78"/>
      <c r="D715" s="84"/>
      <c r="E715" s="85"/>
      <c r="F715" s="86"/>
    </row>
    <row r="716" spans="1:6" ht="13">
      <c r="A716" s="52"/>
      <c r="B716" s="83"/>
      <c r="C716" s="74"/>
      <c r="D716" s="75"/>
      <c r="E716" s="56"/>
      <c r="F716" s="69"/>
    </row>
    <row r="717" spans="1:6" ht="13">
      <c r="A717" s="52"/>
      <c r="B717" s="105"/>
      <c r="C717" s="74"/>
      <c r="D717" s="75"/>
      <c r="E717" s="56"/>
      <c r="F717" s="69"/>
    </row>
    <row r="718" spans="1:6" ht="13">
      <c r="A718" s="52"/>
      <c r="B718" s="105"/>
      <c r="C718" s="74"/>
      <c r="D718" s="75"/>
      <c r="E718" s="56"/>
      <c r="F718" s="69"/>
    </row>
    <row r="719" spans="1:6" ht="13">
      <c r="A719" s="52"/>
      <c r="B719" s="53"/>
      <c r="C719" s="74"/>
      <c r="D719" s="75"/>
      <c r="E719" s="56"/>
      <c r="F719" s="69"/>
    </row>
    <row r="720" spans="1:6" ht="13">
      <c r="A720" s="52"/>
      <c r="B720" s="53"/>
      <c r="C720" s="74"/>
      <c r="D720" s="75"/>
      <c r="E720" s="56"/>
      <c r="F720" s="69"/>
    </row>
    <row r="721" spans="1:6" ht="13">
      <c r="A721" s="52"/>
      <c r="B721" s="53"/>
      <c r="C721" s="74"/>
      <c r="D721" s="75"/>
      <c r="E721" s="56"/>
      <c r="F721" s="69"/>
    </row>
    <row r="722" spans="1:6">
      <c r="A722" s="82"/>
      <c r="B722" s="53"/>
      <c r="C722" s="78"/>
      <c r="D722" s="84"/>
      <c r="E722" s="85"/>
      <c r="F722" s="86"/>
    </row>
    <row r="723" spans="1:6">
      <c r="A723" s="82"/>
      <c r="B723" s="53"/>
      <c r="C723" s="78"/>
      <c r="D723" s="84"/>
      <c r="E723" s="85"/>
      <c r="F723" s="86"/>
    </row>
    <row r="724" spans="1:6" ht="13">
      <c r="A724" s="87"/>
      <c r="B724" s="124"/>
      <c r="C724" s="89"/>
      <c r="D724" s="84"/>
      <c r="E724" s="85"/>
      <c r="F724" s="86"/>
    </row>
    <row r="725" spans="1:6" ht="13">
      <c r="A725" s="87"/>
      <c r="B725" s="88"/>
      <c r="C725" s="240"/>
      <c r="D725" s="241"/>
      <c r="E725" s="241"/>
      <c r="F725" s="241"/>
    </row>
    <row r="726" spans="1:6" ht="13">
      <c r="A726" s="87"/>
      <c r="B726" s="90"/>
      <c r="C726" s="240"/>
      <c r="D726" s="241"/>
      <c r="E726" s="241"/>
      <c r="F726" s="241"/>
    </row>
    <row r="727" spans="1:6" ht="13">
      <c r="A727" s="87"/>
      <c r="B727" s="90"/>
      <c r="C727" s="240"/>
      <c r="D727" s="241"/>
      <c r="E727" s="241"/>
      <c r="F727" s="241"/>
    </row>
    <row r="728" spans="1:6" ht="13">
      <c r="A728" s="87"/>
      <c r="B728" s="90"/>
      <c r="C728" s="240"/>
      <c r="D728" s="241"/>
      <c r="E728" s="241"/>
      <c r="F728" s="241"/>
    </row>
    <row r="729" spans="1:6" ht="13">
      <c r="A729" s="87"/>
      <c r="B729" s="90"/>
      <c r="C729" s="89"/>
      <c r="D729" s="84"/>
      <c r="E729" s="85"/>
      <c r="F729" s="86"/>
    </row>
    <row r="730" spans="1:6" ht="13">
      <c r="A730" s="87"/>
      <c r="B730" s="88"/>
      <c r="C730" s="240"/>
      <c r="D730" s="241"/>
      <c r="E730" s="241"/>
      <c r="F730" s="241"/>
    </row>
    <row r="731" spans="1:6" ht="13">
      <c r="A731" s="87"/>
      <c r="B731" s="90"/>
      <c r="C731" s="240"/>
      <c r="D731" s="241"/>
      <c r="E731" s="241"/>
      <c r="F731" s="241"/>
    </row>
    <row r="732" spans="1:6" ht="13">
      <c r="A732" s="87"/>
      <c r="B732" s="90"/>
      <c r="C732" s="240"/>
      <c r="D732" s="241"/>
      <c r="E732" s="241"/>
      <c r="F732" s="241"/>
    </row>
    <row r="733" spans="1:6" ht="13">
      <c r="A733" s="87"/>
      <c r="B733" s="90"/>
      <c r="C733" s="240"/>
      <c r="D733" s="241"/>
      <c r="E733" s="241"/>
      <c r="F733" s="241"/>
    </row>
    <row r="734" spans="1:6" ht="13">
      <c r="A734" s="87"/>
      <c r="B734" s="90"/>
      <c r="C734" s="89"/>
      <c r="D734" s="84"/>
      <c r="E734" s="85"/>
      <c r="F734" s="86"/>
    </row>
    <row r="735" spans="1:6" ht="13">
      <c r="A735" s="87"/>
      <c r="B735" s="88"/>
      <c r="C735" s="240"/>
      <c r="D735" s="241"/>
      <c r="E735" s="241"/>
      <c r="F735" s="241"/>
    </row>
    <row r="736" spans="1:6" ht="13">
      <c r="A736" s="87"/>
      <c r="B736" s="90"/>
      <c r="C736" s="240"/>
      <c r="D736" s="241"/>
      <c r="E736" s="241"/>
      <c r="F736" s="241"/>
    </row>
    <row r="737" spans="1:6" ht="13">
      <c r="A737" s="87"/>
      <c r="B737" s="90"/>
      <c r="C737" s="240"/>
      <c r="D737" s="241"/>
      <c r="E737" s="241"/>
      <c r="F737" s="241"/>
    </row>
    <row r="738" spans="1:6" ht="13">
      <c r="A738" s="87"/>
      <c r="B738" s="90"/>
      <c r="C738" s="240"/>
      <c r="D738" s="241"/>
      <c r="E738" s="241"/>
      <c r="F738" s="241"/>
    </row>
    <row r="739" spans="1:6">
      <c r="A739" s="82"/>
      <c r="B739" s="53"/>
      <c r="C739" s="78"/>
      <c r="D739" s="84"/>
      <c r="E739" s="85"/>
      <c r="F739" s="86"/>
    </row>
    <row r="740" spans="1:6" ht="13">
      <c r="A740" s="82"/>
      <c r="B740" s="53"/>
      <c r="C740" s="78"/>
      <c r="D740" s="84"/>
      <c r="E740" s="85"/>
      <c r="F740" s="72"/>
    </row>
    <row r="741" spans="1:6">
      <c r="A741" s="114"/>
      <c r="B741" s="66"/>
      <c r="C741" s="78"/>
      <c r="D741" s="84"/>
      <c r="E741" s="85"/>
      <c r="F741" s="86"/>
    </row>
    <row r="742" spans="1:6" ht="13">
      <c r="A742" s="97"/>
      <c r="B742" s="83"/>
      <c r="C742" s="54"/>
      <c r="D742" s="55"/>
      <c r="E742" s="71"/>
      <c r="F742" s="119"/>
    </row>
    <row r="743" spans="1:6" ht="13">
      <c r="A743" s="97"/>
      <c r="B743" s="83"/>
      <c r="C743" s="54"/>
      <c r="D743" s="55"/>
      <c r="E743" s="71"/>
      <c r="F743" s="119"/>
    </row>
    <row r="744" spans="1:6" ht="13">
      <c r="A744" s="97"/>
      <c r="B744" s="83"/>
      <c r="C744" s="54"/>
      <c r="D744" s="55"/>
      <c r="E744" s="71"/>
      <c r="F744" s="119"/>
    </row>
    <row r="745" spans="1:6" ht="13">
      <c r="A745" s="97"/>
      <c r="B745" s="83"/>
      <c r="C745" s="54"/>
      <c r="D745" s="55"/>
      <c r="E745" s="71"/>
      <c r="F745" s="119"/>
    </row>
    <row r="746" spans="1:6" ht="13">
      <c r="A746" s="97"/>
      <c r="B746" s="83"/>
      <c r="C746" s="54"/>
      <c r="D746" s="55"/>
      <c r="E746" s="71"/>
      <c r="F746" s="119"/>
    </row>
    <row r="747" spans="1:6">
      <c r="A747" s="82"/>
      <c r="B747" s="83"/>
      <c r="C747" s="78"/>
      <c r="D747" s="84"/>
      <c r="E747" s="85"/>
      <c r="F747" s="86"/>
    </row>
    <row r="748" spans="1:6">
      <c r="A748" s="82"/>
      <c r="B748" s="66"/>
      <c r="C748" s="78"/>
      <c r="D748" s="84"/>
      <c r="E748" s="85"/>
      <c r="F748" s="86"/>
    </row>
    <row r="749" spans="1:6" ht="13">
      <c r="A749" s="97"/>
      <c r="B749" s="83"/>
      <c r="C749" s="54"/>
      <c r="D749" s="55"/>
      <c r="E749" s="71"/>
      <c r="F749" s="119"/>
    </row>
    <row r="750" spans="1:6" ht="13">
      <c r="A750" s="97"/>
      <c r="B750" s="83"/>
      <c r="C750" s="54"/>
      <c r="D750" s="55"/>
      <c r="E750" s="71"/>
      <c r="F750" s="119"/>
    </row>
    <row r="751" spans="1:6" ht="13">
      <c r="A751" s="97"/>
      <c r="B751" s="83"/>
      <c r="C751" s="54"/>
      <c r="D751" s="55"/>
      <c r="E751" s="71"/>
      <c r="F751" s="119"/>
    </row>
    <row r="752" spans="1:6" ht="13">
      <c r="A752" s="97"/>
      <c r="B752" s="116"/>
      <c r="C752" s="54"/>
      <c r="D752" s="55"/>
      <c r="E752" s="71"/>
      <c r="F752" s="119"/>
    </row>
    <row r="753" spans="1:6" ht="13">
      <c r="A753" s="97"/>
      <c r="B753" s="104"/>
      <c r="C753" s="54"/>
      <c r="D753" s="55"/>
      <c r="E753" s="71"/>
      <c r="F753" s="125"/>
    </row>
    <row r="754" spans="1:6" ht="13">
      <c r="A754" s="97"/>
      <c r="B754" s="105"/>
      <c r="C754" s="117"/>
      <c r="D754" s="118"/>
      <c r="E754" s="71"/>
      <c r="F754" s="119"/>
    </row>
    <row r="755" spans="1:6" ht="13">
      <c r="A755" s="97"/>
      <c r="B755" s="127"/>
      <c r="C755" s="117"/>
      <c r="D755" s="118"/>
      <c r="E755" s="71"/>
      <c r="F755" s="119"/>
    </row>
    <row r="756" spans="1:6" ht="13">
      <c r="A756" s="97"/>
      <c r="B756" s="127"/>
      <c r="C756" s="117"/>
      <c r="D756" s="118"/>
      <c r="E756" s="71"/>
      <c r="F756" s="119"/>
    </row>
    <row r="757" spans="1:6" ht="13">
      <c r="A757" s="97"/>
      <c r="B757" s="127"/>
      <c r="C757" s="117"/>
      <c r="D757" s="118"/>
      <c r="E757" s="71"/>
      <c r="F757" s="119"/>
    </row>
    <row r="758" spans="1:6" ht="13">
      <c r="A758" s="97"/>
      <c r="B758" s="127"/>
      <c r="C758" s="117"/>
      <c r="D758" s="118"/>
      <c r="E758" s="71"/>
      <c r="F758" s="119"/>
    </row>
    <row r="759" spans="1:6" ht="13">
      <c r="A759" s="97"/>
      <c r="B759" s="127"/>
      <c r="C759" s="117"/>
      <c r="D759" s="118"/>
      <c r="E759" s="71"/>
      <c r="F759" s="119"/>
    </row>
    <row r="760" spans="1:6" ht="13">
      <c r="A760" s="97"/>
      <c r="B760" s="127"/>
      <c r="C760" s="117"/>
      <c r="D760" s="118"/>
      <c r="E760" s="71"/>
      <c r="F760" s="119"/>
    </row>
    <row r="761" spans="1:6" ht="13">
      <c r="A761" s="97"/>
      <c r="B761" s="127"/>
      <c r="C761" s="117"/>
      <c r="D761" s="118"/>
      <c r="E761" s="71"/>
      <c r="F761" s="119"/>
    </row>
    <row r="762" spans="1:6" ht="13">
      <c r="A762" s="97"/>
      <c r="B762" s="127"/>
      <c r="C762" s="117"/>
      <c r="D762" s="118"/>
      <c r="E762" s="71"/>
      <c r="F762" s="119"/>
    </row>
    <row r="763" spans="1:6" ht="13">
      <c r="A763" s="97"/>
      <c r="B763" s="127"/>
      <c r="C763" s="117"/>
      <c r="D763" s="118"/>
      <c r="E763" s="71"/>
      <c r="F763" s="119"/>
    </row>
    <row r="764" spans="1:6" ht="13">
      <c r="A764" s="97"/>
      <c r="B764" s="116"/>
      <c r="C764" s="117"/>
      <c r="D764" s="118"/>
      <c r="E764" s="71"/>
      <c r="F764" s="119"/>
    </row>
    <row r="765" spans="1:6" ht="13">
      <c r="A765" s="97"/>
      <c r="B765" s="127"/>
      <c r="C765" s="117"/>
      <c r="D765" s="118"/>
      <c r="E765" s="71"/>
      <c r="F765" s="119"/>
    </row>
    <row r="766" spans="1:6" ht="13">
      <c r="A766" s="97"/>
      <c r="B766" s="127"/>
      <c r="C766" s="117"/>
      <c r="D766" s="118"/>
      <c r="E766" s="71"/>
      <c r="F766" s="119"/>
    </row>
    <row r="767" spans="1:6" ht="13">
      <c r="A767" s="97"/>
      <c r="B767" s="116"/>
      <c r="C767" s="117"/>
      <c r="D767" s="118"/>
      <c r="E767" s="71"/>
      <c r="F767" s="119"/>
    </row>
    <row r="768" spans="1:6" ht="13">
      <c r="A768" s="97"/>
      <c r="B768" s="116"/>
      <c r="C768" s="117"/>
      <c r="D768" s="118"/>
      <c r="E768" s="71"/>
      <c r="F768" s="119"/>
    </row>
    <row r="769" spans="1:6" ht="13">
      <c r="A769" s="87"/>
      <c r="B769" s="124"/>
      <c r="C769" s="89"/>
      <c r="D769" s="84"/>
      <c r="E769" s="85"/>
      <c r="F769" s="86"/>
    </row>
    <row r="770" spans="1:6" ht="13">
      <c r="A770" s="87"/>
      <c r="B770" s="88"/>
      <c r="C770" s="240"/>
      <c r="D770" s="241"/>
      <c r="E770" s="241"/>
      <c r="F770" s="241"/>
    </row>
    <row r="771" spans="1:6" ht="13">
      <c r="A771" s="87"/>
      <c r="B771" s="90"/>
      <c r="C771" s="240"/>
      <c r="D771" s="241"/>
      <c r="E771" s="241"/>
      <c r="F771" s="241"/>
    </row>
    <row r="772" spans="1:6" ht="13">
      <c r="A772" s="87"/>
      <c r="B772" s="90"/>
      <c r="C772" s="240"/>
      <c r="D772" s="241"/>
      <c r="E772" s="241"/>
      <c r="F772" s="241"/>
    </row>
    <row r="773" spans="1:6" ht="13">
      <c r="A773" s="87"/>
      <c r="B773" s="90"/>
      <c r="C773" s="240"/>
      <c r="D773" s="241"/>
      <c r="E773" s="241"/>
      <c r="F773" s="241"/>
    </row>
    <row r="774" spans="1:6" ht="13">
      <c r="A774" s="87"/>
      <c r="B774" s="90"/>
      <c r="C774" s="89"/>
      <c r="D774" s="84"/>
      <c r="E774" s="85"/>
      <c r="F774" s="86"/>
    </row>
    <row r="775" spans="1:6" ht="13">
      <c r="A775" s="87"/>
      <c r="B775" s="88"/>
      <c r="C775" s="240"/>
      <c r="D775" s="241"/>
      <c r="E775" s="241"/>
      <c r="F775" s="241"/>
    </row>
    <row r="776" spans="1:6" ht="13">
      <c r="A776" s="87"/>
      <c r="B776" s="90"/>
      <c r="C776" s="240"/>
      <c r="D776" s="241"/>
      <c r="E776" s="241"/>
      <c r="F776" s="241"/>
    </row>
    <row r="777" spans="1:6" ht="13">
      <c r="A777" s="87"/>
      <c r="B777" s="90"/>
      <c r="C777" s="240"/>
      <c r="D777" s="241"/>
      <c r="E777" s="241"/>
      <c r="F777" s="241"/>
    </row>
    <row r="778" spans="1:6" ht="13">
      <c r="A778" s="87"/>
      <c r="B778" s="90"/>
      <c r="C778" s="240"/>
      <c r="D778" s="241"/>
      <c r="E778" s="241"/>
      <c r="F778" s="241"/>
    </row>
    <row r="779" spans="1:6" ht="13">
      <c r="A779" s="97"/>
      <c r="B779" s="116"/>
      <c r="C779" s="117"/>
      <c r="D779" s="118"/>
      <c r="E779" s="71"/>
      <c r="F779" s="72"/>
    </row>
    <row r="780" spans="1:6" ht="13">
      <c r="A780" s="97"/>
      <c r="B780" s="116"/>
      <c r="C780" s="117"/>
      <c r="D780" s="118"/>
      <c r="E780" s="71"/>
      <c r="F780" s="119"/>
    </row>
    <row r="781" spans="1:6" ht="13">
      <c r="A781" s="97"/>
      <c r="B781" s="83"/>
      <c r="C781" s="54"/>
      <c r="D781" s="55"/>
      <c r="E781" s="71"/>
      <c r="F781" s="119"/>
    </row>
    <row r="782" spans="1:6" ht="13">
      <c r="A782" s="97"/>
      <c r="B782" s="83"/>
      <c r="C782" s="54"/>
      <c r="D782" s="55"/>
      <c r="E782" s="71"/>
      <c r="F782" s="119"/>
    </row>
    <row r="783" spans="1:6" ht="13">
      <c r="A783" s="97"/>
      <c r="B783" s="83"/>
      <c r="C783" s="54"/>
      <c r="D783" s="55"/>
      <c r="E783" s="71"/>
      <c r="F783" s="119"/>
    </row>
    <row r="784" spans="1:6" ht="13">
      <c r="A784" s="97"/>
      <c r="B784" s="116"/>
      <c r="C784" s="117"/>
      <c r="D784" s="118"/>
      <c r="E784" s="71"/>
      <c r="F784" s="72"/>
    </row>
    <row r="785" spans="1:6" ht="13">
      <c r="A785" s="97"/>
      <c r="B785" s="116"/>
      <c r="C785" s="117"/>
      <c r="D785" s="118"/>
      <c r="E785" s="71"/>
      <c r="F785" s="119"/>
    </row>
    <row r="786" spans="1:6" ht="13">
      <c r="A786" s="97"/>
      <c r="B786" s="83"/>
      <c r="C786" s="54"/>
      <c r="D786" s="55"/>
      <c r="E786" s="71"/>
      <c r="F786" s="119"/>
    </row>
    <row r="787" spans="1:6" ht="13">
      <c r="A787" s="97"/>
      <c r="B787" s="83"/>
      <c r="C787" s="54"/>
      <c r="D787" s="55"/>
      <c r="E787" s="71"/>
      <c r="F787" s="119"/>
    </row>
    <row r="788" spans="1:6" ht="13">
      <c r="A788" s="97"/>
      <c r="B788" s="83"/>
      <c r="C788" s="54"/>
      <c r="D788" s="55"/>
      <c r="E788" s="71"/>
      <c r="F788" s="119"/>
    </row>
    <row r="789" spans="1:6" ht="13">
      <c r="A789" s="97"/>
      <c r="B789" s="116"/>
      <c r="C789" s="117"/>
      <c r="D789" s="118"/>
      <c r="E789" s="71"/>
      <c r="F789" s="72"/>
    </row>
    <row r="790" spans="1:6" ht="13">
      <c r="A790" s="97"/>
      <c r="B790" s="116"/>
      <c r="C790" s="117"/>
      <c r="D790" s="118"/>
      <c r="E790" s="71"/>
      <c r="F790" s="119"/>
    </row>
    <row r="791" spans="1:6" ht="13">
      <c r="A791" s="97"/>
      <c r="B791" s="116"/>
      <c r="C791" s="117"/>
      <c r="D791" s="118"/>
      <c r="E791" s="71"/>
      <c r="F791" s="119"/>
    </row>
    <row r="792" spans="1:6" ht="13">
      <c r="A792" s="97"/>
      <c r="B792" s="116"/>
      <c r="C792" s="117"/>
      <c r="D792" s="118"/>
      <c r="E792" s="71"/>
      <c r="F792" s="119"/>
    </row>
    <row r="793" spans="1:6" ht="13">
      <c r="A793" s="97"/>
      <c r="B793" s="127"/>
      <c r="C793" s="117"/>
      <c r="D793" s="118"/>
      <c r="E793" s="71"/>
      <c r="F793" s="119"/>
    </row>
    <row r="794" spans="1:6" ht="13">
      <c r="A794" s="97"/>
      <c r="B794" s="127"/>
      <c r="C794" s="117"/>
      <c r="D794" s="118"/>
      <c r="E794" s="71"/>
      <c r="F794" s="119"/>
    </row>
    <row r="795" spans="1:6" ht="13">
      <c r="A795" s="97"/>
      <c r="B795" s="127"/>
      <c r="C795" s="117"/>
      <c r="D795" s="118"/>
      <c r="E795" s="71"/>
      <c r="F795" s="119"/>
    </row>
    <row r="796" spans="1:6" ht="13">
      <c r="A796" s="97"/>
      <c r="B796" s="116"/>
      <c r="C796" s="117"/>
      <c r="D796" s="118"/>
      <c r="E796" s="71"/>
      <c r="F796" s="119"/>
    </row>
    <row r="797" spans="1:6" ht="13">
      <c r="A797" s="97"/>
      <c r="B797" s="116"/>
      <c r="C797" s="117"/>
      <c r="D797" s="118"/>
      <c r="E797" s="71"/>
      <c r="F797" s="72"/>
    </row>
    <row r="798" spans="1:6" ht="13">
      <c r="A798" s="97"/>
      <c r="B798" s="83"/>
      <c r="C798" s="128"/>
      <c r="D798" s="84"/>
      <c r="E798" s="71"/>
      <c r="F798" s="119"/>
    </row>
    <row r="799" spans="1:6" ht="13">
      <c r="A799" s="70"/>
      <c r="B799" s="53"/>
      <c r="C799" s="110"/>
      <c r="D799" s="110"/>
      <c r="E799" s="71"/>
      <c r="F799" s="119"/>
    </row>
    <row r="800" spans="1:6" ht="13">
      <c r="A800" s="52"/>
      <c r="B800" s="83"/>
      <c r="C800" s="92"/>
      <c r="D800" s="93"/>
      <c r="E800" s="56"/>
      <c r="F800" s="57"/>
    </row>
    <row r="801" spans="1:6" ht="13">
      <c r="A801" s="52"/>
      <c r="B801" s="53"/>
      <c r="C801" s="92"/>
      <c r="D801" s="93"/>
      <c r="E801" s="56"/>
      <c r="F801" s="57"/>
    </row>
    <row r="802" spans="1:6" ht="13">
      <c r="A802" s="52"/>
      <c r="B802" s="65"/>
      <c r="C802" s="54"/>
      <c r="D802" s="55"/>
      <c r="E802" s="56"/>
      <c r="F802" s="72"/>
    </row>
    <row r="803" spans="1:6" ht="13">
      <c r="A803" s="52"/>
      <c r="B803" s="65"/>
      <c r="C803" s="54"/>
      <c r="D803" s="55"/>
      <c r="E803" s="56"/>
      <c r="F803" s="57"/>
    </row>
    <row r="804" spans="1:6" ht="13">
      <c r="A804" s="70"/>
      <c r="B804" s="91"/>
      <c r="C804" s="98"/>
      <c r="D804" s="129"/>
      <c r="E804" s="100"/>
      <c r="F804" s="101"/>
    </row>
    <row r="805" spans="1:6">
      <c r="A805" s="102"/>
      <c r="B805" s="130"/>
      <c r="C805" s="98"/>
      <c r="D805" s="129"/>
      <c r="E805" s="100"/>
      <c r="F805" s="101"/>
    </row>
    <row r="806" spans="1:6">
      <c r="A806" s="102"/>
      <c r="B806" s="130"/>
      <c r="C806" s="98"/>
      <c r="D806" s="129"/>
      <c r="E806" s="131"/>
      <c r="F806" s="132"/>
    </row>
    <row r="807" spans="1:6" ht="13">
      <c r="A807" s="133"/>
      <c r="B807" s="134"/>
      <c r="C807" s="135"/>
      <c r="D807" s="135"/>
      <c r="E807" s="100"/>
      <c r="F807" s="72"/>
    </row>
    <row r="808" spans="1:6">
      <c r="A808" s="102"/>
      <c r="B808" s="136"/>
      <c r="C808" s="98"/>
      <c r="D808" s="137"/>
      <c r="E808" s="100"/>
      <c r="F808" s="101"/>
    </row>
    <row r="809" spans="1:6" ht="13">
      <c r="A809" s="70"/>
      <c r="B809" s="91"/>
      <c r="C809" s="98"/>
      <c r="D809" s="129"/>
      <c r="E809" s="100"/>
      <c r="F809" s="101"/>
    </row>
    <row r="810" spans="1:6" ht="13">
      <c r="A810" s="70"/>
      <c r="B810" s="130"/>
      <c r="C810" s="98"/>
      <c r="D810" s="129"/>
      <c r="E810" s="100"/>
      <c r="F810" s="101"/>
    </row>
    <row r="811" spans="1:6">
      <c r="A811" s="102"/>
      <c r="B811" s="130"/>
      <c r="C811" s="98"/>
      <c r="D811" s="129"/>
      <c r="E811" s="131"/>
      <c r="F811" s="132"/>
    </row>
    <row r="812" spans="1:6" ht="13">
      <c r="A812" s="133"/>
      <c r="B812" s="134"/>
      <c r="C812" s="135"/>
      <c r="D812" s="135"/>
      <c r="E812" s="100"/>
      <c r="F812" s="72"/>
    </row>
    <row r="813" spans="1:6">
      <c r="A813" s="102"/>
      <c r="B813" s="136"/>
      <c r="C813" s="98"/>
      <c r="D813" s="137"/>
      <c r="E813" s="100"/>
      <c r="F813" s="101"/>
    </row>
    <row r="814" spans="1:6" ht="13">
      <c r="A814" s="70"/>
      <c r="B814" s="91"/>
      <c r="C814" s="98"/>
      <c r="D814" s="129"/>
      <c r="E814" s="100"/>
      <c r="F814" s="101"/>
    </row>
    <row r="815" spans="1:6">
      <c r="A815" s="102"/>
      <c r="B815" s="130"/>
      <c r="C815" s="98"/>
      <c r="D815" s="129"/>
      <c r="E815" s="100"/>
      <c r="F815" s="101"/>
    </row>
    <row r="816" spans="1:6" ht="13">
      <c r="A816" s="133"/>
      <c r="B816" s="134"/>
      <c r="C816" s="135"/>
      <c r="D816" s="135"/>
      <c r="E816" s="100"/>
      <c r="F816" s="72"/>
    </row>
    <row r="817" spans="1:6">
      <c r="A817" s="133"/>
      <c r="B817" s="138"/>
      <c r="C817" s="139"/>
      <c r="D817" s="139"/>
      <c r="E817" s="100"/>
      <c r="F817" s="101"/>
    </row>
    <row r="818" spans="1:6">
      <c r="A818" s="133"/>
      <c r="B818" s="91"/>
      <c r="C818" s="139"/>
      <c r="D818" s="139"/>
      <c r="E818" s="100"/>
      <c r="F818" s="101"/>
    </row>
    <row r="819" spans="1:6" ht="13">
      <c r="A819" s="133"/>
      <c r="B819" s="91"/>
      <c r="C819" s="139"/>
      <c r="D819" s="139"/>
      <c r="E819" s="100"/>
      <c r="F819" s="72"/>
    </row>
    <row r="820" spans="1:6" ht="13">
      <c r="A820" s="52"/>
      <c r="B820" s="65"/>
      <c r="C820" s="92"/>
      <c r="D820" s="93"/>
      <c r="E820" s="56"/>
      <c r="F820" s="57"/>
    </row>
    <row r="821" spans="1:6" ht="13">
      <c r="A821" s="52"/>
      <c r="B821" s="53"/>
      <c r="C821" s="92"/>
      <c r="D821" s="93"/>
      <c r="E821" s="56"/>
      <c r="F821" s="57"/>
    </row>
    <row r="822" spans="1:6" ht="13">
      <c r="A822" s="52"/>
      <c r="B822" s="65"/>
      <c r="C822" s="92"/>
      <c r="D822" s="93"/>
      <c r="E822" s="56"/>
      <c r="F822" s="72"/>
    </row>
    <row r="823" spans="1:6" ht="13">
      <c r="A823" s="52"/>
      <c r="B823" s="65"/>
      <c r="C823" s="92"/>
      <c r="D823" s="93"/>
      <c r="E823" s="56"/>
      <c r="F823" s="72"/>
    </row>
    <row r="824" spans="1:6" ht="13">
      <c r="A824" s="52"/>
      <c r="B824" s="65"/>
      <c r="C824" s="92"/>
      <c r="D824" s="93"/>
      <c r="E824" s="56"/>
      <c r="F824" s="57"/>
    </row>
    <row r="825" spans="1:6" ht="13">
      <c r="A825" s="52"/>
      <c r="B825" s="53"/>
      <c r="C825" s="92"/>
      <c r="D825" s="93"/>
      <c r="E825" s="56"/>
      <c r="F825" s="57"/>
    </row>
    <row r="826" spans="1:6" ht="13">
      <c r="A826" s="52"/>
      <c r="B826" s="66"/>
      <c r="C826" s="92"/>
      <c r="D826" s="93"/>
      <c r="E826" s="56"/>
      <c r="F826" s="72"/>
    </row>
    <row r="827" spans="1:6" ht="13">
      <c r="A827" s="52"/>
      <c r="B827" s="66"/>
      <c r="C827" s="92"/>
      <c r="D827" s="93"/>
      <c r="E827" s="56"/>
      <c r="F827" s="72"/>
    </row>
    <row r="828" spans="1:6" ht="13">
      <c r="A828" s="70"/>
      <c r="B828" s="66"/>
      <c r="C828" s="110"/>
      <c r="D828" s="110"/>
      <c r="E828" s="71"/>
      <c r="F828" s="72"/>
    </row>
    <row r="829" spans="1:6" ht="13">
      <c r="A829" s="70"/>
      <c r="B829" s="66"/>
      <c r="C829" s="110"/>
      <c r="D829" s="110"/>
      <c r="E829" s="71"/>
      <c r="F829" s="72"/>
    </row>
    <row r="830" spans="1:6" ht="13">
      <c r="A830" s="52"/>
      <c r="B830" s="66"/>
      <c r="C830" s="92"/>
      <c r="D830" s="93"/>
      <c r="E830" s="56"/>
      <c r="F830" s="72"/>
    </row>
    <row r="831" spans="1:6" ht="13">
      <c r="A831" s="52"/>
      <c r="B831" s="66"/>
      <c r="C831" s="92"/>
      <c r="D831" s="93"/>
      <c r="E831" s="56"/>
      <c r="F831" s="72"/>
    </row>
    <row r="832" spans="1:6" ht="13">
      <c r="A832" s="52"/>
      <c r="B832" s="66"/>
      <c r="C832" s="92"/>
      <c r="D832" s="93"/>
      <c r="E832" s="56"/>
      <c r="F832" s="57"/>
    </row>
    <row r="833" spans="1:6" ht="13">
      <c r="A833" s="52"/>
      <c r="B833" s="77"/>
      <c r="C833" s="92"/>
      <c r="D833" s="93"/>
      <c r="E833" s="56"/>
      <c r="F833" s="57"/>
    </row>
    <row r="834" spans="1:6" ht="13">
      <c r="A834" s="52"/>
      <c r="B834" s="66"/>
      <c r="C834" s="92"/>
      <c r="D834" s="93"/>
      <c r="E834" s="56"/>
      <c r="F834" s="57"/>
    </row>
    <row r="835" spans="1:6" ht="13">
      <c r="A835" s="52"/>
      <c r="B835" s="66"/>
      <c r="C835" s="92"/>
      <c r="D835" s="93"/>
      <c r="E835" s="56"/>
      <c r="F835" s="72"/>
    </row>
    <row r="836" spans="1:6" ht="13">
      <c r="A836" s="52"/>
      <c r="B836" s="66"/>
      <c r="C836" s="92"/>
      <c r="D836" s="93"/>
      <c r="E836" s="56"/>
      <c r="F836" s="57"/>
    </row>
    <row r="837" spans="1:6" ht="13">
      <c r="A837" s="52"/>
      <c r="B837" s="66"/>
      <c r="C837" s="92"/>
      <c r="D837" s="93"/>
      <c r="E837" s="56"/>
      <c r="F837" s="57"/>
    </row>
    <row r="838" spans="1:6" ht="13">
      <c r="A838" s="52"/>
      <c r="B838" s="66"/>
      <c r="C838" s="92"/>
      <c r="D838" s="93"/>
      <c r="E838" s="56"/>
      <c r="F838" s="72"/>
    </row>
    <row r="839" spans="1:6" ht="13">
      <c r="A839" s="52"/>
      <c r="B839" s="66"/>
      <c r="C839" s="92"/>
      <c r="D839" s="93"/>
      <c r="E839" s="56"/>
      <c r="F839" s="72"/>
    </row>
    <row r="840" spans="1:6" ht="13">
      <c r="A840" s="52"/>
      <c r="B840" s="66"/>
      <c r="C840" s="92"/>
      <c r="D840" s="93"/>
      <c r="E840" s="56"/>
      <c r="F840" s="72"/>
    </row>
    <row r="841" spans="1:6" ht="13">
      <c r="A841" s="52"/>
      <c r="B841" s="66"/>
      <c r="C841" s="92"/>
      <c r="D841" s="93"/>
      <c r="E841" s="56"/>
      <c r="F841" s="72"/>
    </row>
    <row r="842" spans="1:6" ht="13">
      <c r="A842" s="52"/>
      <c r="B842" s="66"/>
      <c r="C842" s="92"/>
      <c r="D842" s="93"/>
      <c r="E842" s="56"/>
      <c r="F842" s="72"/>
    </row>
    <row r="843" spans="1:6" ht="13">
      <c r="A843" s="52"/>
      <c r="B843" s="66"/>
      <c r="C843" s="92"/>
      <c r="D843" s="93"/>
      <c r="E843" s="56"/>
      <c r="F843" s="72"/>
    </row>
    <row r="844" spans="1:6" ht="13">
      <c r="A844" s="52"/>
      <c r="B844" s="66"/>
      <c r="C844" s="92"/>
      <c r="D844" s="93"/>
      <c r="E844" s="56"/>
      <c r="F844" s="72"/>
    </row>
    <row r="845" spans="1:6" ht="13">
      <c r="A845" s="52"/>
      <c r="B845" s="66"/>
      <c r="C845" s="92"/>
      <c r="D845" s="93"/>
      <c r="E845" s="56"/>
      <c r="F845" s="72"/>
    </row>
    <row r="846" spans="1:6" ht="13">
      <c r="A846" s="52"/>
      <c r="B846" s="66"/>
      <c r="C846" s="92"/>
      <c r="D846" s="93"/>
      <c r="E846" s="56"/>
      <c r="F846" s="72"/>
    </row>
    <row r="847" spans="1:6" ht="13">
      <c r="A847" s="52"/>
      <c r="B847" s="66"/>
      <c r="C847" s="92"/>
      <c r="D847" s="93"/>
      <c r="E847" s="56"/>
      <c r="F847" s="57"/>
    </row>
    <row r="848" spans="1:6" ht="13">
      <c r="A848" s="52"/>
      <c r="B848" s="83"/>
      <c r="C848" s="92"/>
      <c r="D848" s="93"/>
      <c r="E848" s="56"/>
      <c r="F848" s="57"/>
    </row>
    <row r="849" spans="1:6" ht="13">
      <c r="A849" s="52"/>
      <c r="B849" s="53"/>
      <c r="C849" s="92"/>
      <c r="D849" s="93"/>
      <c r="E849" s="56"/>
      <c r="F849" s="72"/>
    </row>
    <row r="850" spans="1:6" ht="13">
      <c r="A850" s="52"/>
      <c r="B850" s="65"/>
      <c r="C850" s="92"/>
      <c r="D850" s="93"/>
      <c r="E850" s="56"/>
      <c r="F850" s="57"/>
    </row>
    <row r="851" spans="1:6" ht="13">
      <c r="A851" s="52"/>
      <c r="B851" s="53"/>
      <c r="C851" s="92"/>
      <c r="D851" s="93"/>
      <c r="E851" s="56"/>
      <c r="F851" s="57"/>
    </row>
    <row r="852" spans="1:6" ht="13">
      <c r="A852" s="52"/>
      <c r="B852" s="65"/>
      <c r="C852" s="92"/>
      <c r="D852" s="93"/>
      <c r="E852" s="56"/>
      <c r="F852" s="72"/>
    </row>
    <row r="853" spans="1:6" ht="13">
      <c r="A853" s="52"/>
      <c r="B853" s="65"/>
      <c r="C853" s="92"/>
      <c r="D853" s="93"/>
      <c r="E853" s="56"/>
      <c r="F853" s="57"/>
    </row>
    <row r="854" spans="1:6" ht="13">
      <c r="A854" s="52"/>
      <c r="B854" s="53"/>
      <c r="C854" s="92"/>
      <c r="D854" s="93"/>
      <c r="E854" s="56"/>
      <c r="F854" s="57"/>
    </row>
    <row r="855" spans="1:6" ht="13">
      <c r="A855" s="52"/>
      <c r="B855" s="65"/>
      <c r="C855" s="92"/>
      <c r="D855" s="93"/>
      <c r="E855" s="56"/>
      <c r="F855" s="57"/>
    </row>
    <row r="856" spans="1:6" ht="13">
      <c r="A856" s="52"/>
      <c r="B856" s="53"/>
      <c r="C856" s="92"/>
      <c r="D856" s="93"/>
      <c r="E856" s="56"/>
      <c r="F856" s="72"/>
    </row>
    <row r="857" spans="1:6" ht="13">
      <c r="A857" s="52"/>
      <c r="B857" s="53"/>
      <c r="C857" s="92"/>
      <c r="D857" s="93"/>
      <c r="E857" s="56"/>
      <c r="F857" s="72"/>
    </row>
    <row r="858" spans="1:6" ht="13">
      <c r="A858" s="52"/>
      <c r="B858" s="53"/>
      <c r="C858" s="92"/>
      <c r="D858" s="93"/>
      <c r="E858" s="56"/>
      <c r="F858" s="72"/>
    </row>
    <row r="859" spans="1:6" ht="13">
      <c r="A859" s="52"/>
      <c r="B859" s="53"/>
      <c r="C859" s="92"/>
      <c r="D859" s="93"/>
      <c r="E859" s="56"/>
      <c r="F859" s="72"/>
    </row>
    <row r="860" spans="1:6" ht="13">
      <c r="A860" s="52"/>
      <c r="B860" s="65"/>
      <c r="C860" s="92"/>
      <c r="D860" s="93"/>
      <c r="E860" s="56"/>
      <c r="F860" s="57"/>
    </row>
    <row r="861" spans="1:6" ht="13">
      <c r="A861" s="52"/>
      <c r="B861" s="53"/>
      <c r="C861" s="92"/>
      <c r="D861" s="93"/>
      <c r="E861" s="56"/>
      <c r="F861" s="57"/>
    </row>
    <row r="862" spans="1:6" ht="13">
      <c r="A862" s="52"/>
      <c r="B862" s="66"/>
      <c r="C862" s="74"/>
      <c r="D862" s="75"/>
      <c r="E862" s="56"/>
      <c r="F862" s="72"/>
    </row>
    <row r="863" spans="1:6" ht="13">
      <c r="A863" s="52"/>
      <c r="B863" s="66"/>
      <c r="C863" s="74"/>
      <c r="D863" s="75"/>
      <c r="E863" s="56"/>
      <c r="F863" s="72"/>
    </row>
    <row r="864" spans="1:6" ht="13">
      <c r="A864" s="52"/>
      <c r="B864" s="66"/>
      <c r="C864" s="74"/>
      <c r="D864" s="75"/>
      <c r="E864" s="56"/>
      <c r="F864" s="72"/>
    </row>
    <row r="865" spans="1:6" ht="13">
      <c r="A865" s="52"/>
      <c r="B865" s="65"/>
      <c r="C865" s="74"/>
      <c r="D865" s="75"/>
      <c r="E865" s="56"/>
      <c r="F865" s="69"/>
    </row>
    <row r="866" spans="1:6" ht="13">
      <c r="A866" s="52"/>
      <c r="B866" s="53"/>
      <c r="C866" s="74"/>
      <c r="D866" s="75"/>
      <c r="E866" s="56"/>
      <c r="F866" s="69"/>
    </row>
    <row r="867" spans="1:6" ht="13">
      <c r="A867" s="52"/>
      <c r="B867" s="66"/>
      <c r="C867" s="74"/>
      <c r="D867" s="75"/>
      <c r="E867" s="56"/>
      <c r="F867" s="72"/>
    </row>
    <row r="868" spans="1:6" ht="13">
      <c r="A868" s="52"/>
      <c r="B868" s="66"/>
      <c r="C868" s="74"/>
      <c r="D868" s="75"/>
      <c r="E868" s="56"/>
      <c r="F868" s="69"/>
    </row>
    <row r="869" spans="1:6" ht="13">
      <c r="A869" s="52"/>
      <c r="B869" s="53"/>
      <c r="C869" s="110"/>
      <c r="D869" s="110"/>
      <c r="E869" s="56"/>
      <c r="F869" s="69"/>
    </row>
    <row r="870" spans="1:6" ht="13">
      <c r="A870" s="114"/>
      <c r="B870" s="66"/>
      <c r="C870" s="78"/>
      <c r="D870" s="93"/>
      <c r="E870" s="85"/>
      <c r="F870" s="72"/>
    </row>
    <row r="871" spans="1:6" ht="13">
      <c r="A871" s="114"/>
      <c r="B871" s="66"/>
      <c r="C871" s="78"/>
      <c r="D871" s="93"/>
      <c r="E871" s="85"/>
      <c r="F871" s="72"/>
    </row>
    <row r="872" spans="1:6" ht="13">
      <c r="A872" s="114"/>
      <c r="B872" s="66"/>
      <c r="C872" s="78"/>
      <c r="D872" s="93"/>
      <c r="E872" s="85"/>
      <c r="F872" s="72"/>
    </row>
    <row r="873" spans="1:6" ht="13">
      <c r="A873" s="114"/>
      <c r="B873" s="66"/>
      <c r="C873" s="54"/>
      <c r="D873" s="55"/>
      <c r="E873" s="85"/>
      <c r="F873" s="72"/>
    </row>
    <row r="874" spans="1:6" ht="13">
      <c r="A874" s="52"/>
      <c r="B874" s="66"/>
      <c r="C874" s="54"/>
      <c r="D874" s="55"/>
      <c r="E874" s="56"/>
      <c r="F874" s="72"/>
    </row>
    <row r="875" spans="1:6" ht="13">
      <c r="A875" s="52"/>
      <c r="B875" s="66"/>
      <c r="C875" s="92"/>
      <c r="D875" s="93"/>
      <c r="E875" s="56"/>
      <c r="F875" s="72"/>
    </row>
    <row r="876" spans="1:6" ht="13">
      <c r="A876" s="52"/>
      <c r="B876" s="66"/>
      <c r="C876" s="92"/>
      <c r="D876" s="93"/>
      <c r="E876" s="56"/>
      <c r="F876" s="72"/>
    </row>
    <row r="877" spans="1:6" ht="13">
      <c r="A877" s="52"/>
      <c r="B877" s="66"/>
      <c r="C877" s="92"/>
      <c r="D877" s="93"/>
      <c r="E877" s="56"/>
      <c r="F877" s="72"/>
    </row>
    <row r="878" spans="1:6" ht="13">
      <c r="A878" s="52"/>
      <c r="B878" s="66"/>
      <c r="C878" s="92"/>
      <c r="D878" s="93"/>
      <c r="E878" s="56"/>
      <c r="F878" s="72"/>
    </row>
    <row r="879" spans="1:6" ht="13">
      <c r="A879" s="52"/>
      <c r="B879" s="66"/>
      <c r="C879" s="92"/>
      <c r="D879" s="93"/>
      <c r="E879" s="56"/>
      <c r="F879" s="72"/>
    </row>
    <row r="880" spans="1:6" ht="13">
      <c r="A880" s="52"/>
      <c r="B880" s="53"/>
      <c r="C880" s="92"/>
      <c r="D880" s="93"/>
      <c r="E880" s="56"/>
      <c r="F880" s="72"/>
    </row>
    <row r="881" spans="1:6" ht="13">
      <c r="A881" s="52"/>
      <c r="B881" s="65"/>
      <c r="C881" s="92"/>
      <c r="D881" s="93"/>
      <c r="E881" s="56"/>
      <c r="F881" s="57"/>
    </row>
    <row r="882" spans="1:6" ht="13">
      <c r="A882" s="52"/>
      <c r="B882" s="53"/>
      <c r="C882" s="92"/>
      <c r="D882" s="93"/>
      <c r="E882" s="56"/>
      <c r="F882" s="72"/>
    </row>
    <row r="883" spans="1:6" ht="13">
      <c r="A883" s="52"/>
      <c r="B883" s="53"/>
      <c r="C883" s="92"/>
      <c r="D883" s="93"/>
      <c r="E883" s="56"/>
      <c r="F883" s="72"/>
    </row>
    <row r="884" spans="1:6" ht="13">
      <c r="A884" s="52"/>
      <c r="B884" s="66"/>
      <c r="C884" s="92"/>
      <c r="D884" s="93"/>
      <c r="E884" s="56"/>
      <c r="F884" s="72"/>
    </row>
    <row r="885" spans="1:6" ht="13">
      <c r="A885" s="52"/>
      <c r="B885" s="53"/>
      <c r="C885" s="92"/>
      <c r="D885" s="93"/>
      <c r="E885" s="56"/>
      <c r="F885" s="72"/>
    </row>
    <row r="886" spans="1:6" ht="13">
      <c r="A886" s="52"/>
      <c r="B886" s="66"/>
      <c r="C886" s="92"/>
      <c r="D886" s="93"/>
      <c r="E886" s="56"/>
      <c r="F886" s="72"/>
    </row>
    <row r="887" spans="1:6" ht="13">
      <c r="A887" s="52"/>
      <c r="B887" s="53"/>
      <c r="C887" s="92"/>
      <c r="D887" s="93"/>
      <c r="E887" s="56"/>
      <c r="F887" s="72"/>
    </row>
    <row r="888" spans="1:6" ht="13">
      <c r="A888" s="102"/>
      <c r="B888" s="91"/>
      <c r="C888" s="98"/>
      <c r="D888" s="129"/>
      <c r="E888" s="100"/>
      <c r="F888" s="72"/>
    </row>
    <row r="889" spans="1:6" ht="13">
      <c r="A889" s="102"/>
      <c r="B889" s="91"/>
      <c r="C889" s="98"/>
      <c r="D889" s="129"/>
      <c r="E889" s="100"/>
      <c r="F889" s="72"/>
    </row>
    <row r="890" spans="1:6" ht="13">
      <c r="A890" s="102"/>
      <c r="B890" s="91"/>
      <c r="C890" s="98"/>
      <c r="D890" s="129"/>
      <c r="E890" s="100"/>
      <c r="F890" s="72"/>
    </row>
    <row r="891" spans="1:6" ht="13">
      <c r="A891" s="102"/>
      <c r="B891" s="91"/>
      <c r="C891" s="98"/>
      <c r="D891" s="129"/>
      <c r="E891" s="100"/>
      <c r="F891" s="72"/>
    </row>
    <row r="892" spans="1:6" ht="13">
      <c r="A892" s="102"/>
      <c r="B892" s="91"/>
      <c r="C892" s="98"/>
      <c r="D892" s="129"/>
      <c r="E892" s="131"/>
      <c r="F892" s="72"/>
    </row>
    <row r="893" spans="1:6" ht="13">
      <c r="A893" s="52"/>
      <c r="B893" s="65"/>
      <c r="C893" s="92"/>
      <c r="D893" s="93"/>
      <c r="E893" s="56"/>
      <c r="F893" s="57"/>
    </row>
    <row r="894" spans="1:6" ht="13">
      <c r="A894" s="52"/>
      <c r="B894" s="83"/>
      <c r="C894" s="92"/>
      <c r="D894" s="93"/>
      <c r="E894" s="56"/>
      <c r="F894" s="57"/>
    </row>
    <row r="895" spans="1:6" ht="13">
      <c r="A895" s="52"/>
      <c r="B895" s="53"/>
      <c r="C895" s="92"/>
      <c r="D895" s="93"/>
      <c r="E895" s="56"/>
      <c r="F895" s="72"/>
    </row>
    <row r="896" spans="1:6" ht="13">
      <c r="A896" s="52"/>
      <c r="B896" s="53"/>
      <c r="C896" s="92"/>
      <c r="D896" s="93"/>
      <c r="E896" s="56"/>
      <c r="F896" s="57"/>
    </row>
    <row r="897" spans="1:6" ht="13">
      <c r="A897" s="52"/>
      <c r="B897" s="53"/>
      <c r="C897" s="92"/>
      <c r="D897" s="93"/>
      <c r="E897" s="56"/>
      <c r="F897" s="57"/>
    </row>
    <row r="898" spans="1:6" ht="13">
      <c r="A898" s="52"/>
      <c r="B898" s="116"/>
      <c r="C898" s="92"/>
      <c r="D898" s="93"/>
      <c r="E898" s="56"/>
      <c r="F898" s="57"/>
    </row>
    <row r="899" spans="1:6" ht="13">
      <c r="A899" s="70"/>
      <c r="B899" s="53"/>
      <c r="C899" s="112"/>
      <c r="D899" s="75"/>
      <c r="E899" s="56"/>
      <c r="F899" s="69"/>
    </row>
    <row r="900" spans="1:6" ht="13">
      <c r="A900" s="82"/>
      <c r="B900" s="73"/>
      <c r="C900" s="113"/>
      <c r="D900" s="110"/>
      <c r="E900" s="85"/>
      <c r="F900" s="86"/>
    </row>
    <row r="901" spans="1:6" ht="13">
      <c r="A901" s="82"/>
      <c r="B901" s="73"/>
      <c r="C901" s="113"/>
      <c r="D901" s="110"/>
      <c r="E901" s="85"/>
      <c r="F901" s="86"/>
    </row>
    <row r="902" spans="1:6" ht="13">
      <c r="A902" s="52"/>
      <c r="B902" s="122"/>
      <c r="C902" s="92"/>
      <c r="D902" s="93"/>
      <c r="E902" s="56"/>
      <c r="F902" s="57"/>
    </row>
    <row r="903" spans="1:6" ht="13">
      <c r="A903" s="52"/>
      <c r="B903" s="142"/>
      <c r="C903" s="92"/>
      <c r="D903" s="93"/>
      <c r="E903" s="56"/>
      <c r="F903" s="57"/>
    </row>
    <row r="904" spans="1:6" ht="13">
      <c r="A904" s="52"/>
      <c r="B904" s="53"/>
      <c r="C904" s="92"/>
      <c r="D904" s="93"/>
      <c r="E904" s="56"/>
      <c r="F904" s="57"/>
    </row>
    <row r="905" spans="1:6" ht="13">
      <c r="A905" s="52"/>
      <c r="B905" s="122"/>
      <c r="C905" s="92"/>
      <c r="D905" s="93"/>
      <c r="E905" s="56"/>
      <c r="F905" s="57"/>
    </row>
    <row r="906" spans="1:6" ht="13">
      <c r="A906" s="52"/>
      <c r="B906" s="83"/>
      <c r="C906" s="92"/>
      <c r="D906" s="93"/>
      <c r="E906" s="56"/>
      <c r="F906" s="57"/>
    </row>
    <row r="907" spans="1:6" ht="13">
      <c r="A907" s="52"/>
      <c r="B907" s="83"/>
      <c r="C907" s="92"/>
      <c r="D907" s="93"/>
      <c r="E907" s="56"/>
      <c r="F907" s="72"/>
    </row>
    <row r="908" spans="1:6" ht="13">
      <c r="A908" s="52"/>
      <c r="B908" s="53"/>
      <c r="C908" s="92"/>
      <c r="D908" s="93"/>
      <c r="E908" s="56"/>
      <c r="F908" s="57"/>
    </row>
    <row r="909" spans="1:6" ht="13">
      <c r="A909" s="52"/>
      <c r="B909" s="91"/>
      <c r="C909" s="92"/>
      <c r="D909" s="93"/>
      <c r="E909" s="56"/>
      <c r="F909" s="57"/>
    </row>
    <row r="910" spans="1:6" ht="13">
      <c r="A910" s="52"/>
      <c r="B910" s="91"/>
      <c r="C910" s="92"/>
      <c r="D910" s="93"/>
      <c r="E910" s="56"/>
      <c r="F910" s="72"/>
    </row>
    <row r="911" spans="1:6" ht="13">
      <c r="A911" s="52"/>
      <c r="B911" s="91"/>
      <c r="C911" s="92"/>
      <c r="D911" s="93"/>
      <c r="E911" s="56"/>
      <c r="F911" s="57"/>
    </row>
    <row r="912" spans="1:6">
      <c r="A912" s="97"/>
      <c r="B912" s="91"/>
      <c r="C912" s="98"/>
      <c r="D912" s="99"/>
      <c r="E912" s="100"/>
      <c r="F912" s="101"/>
    </row>
    <row r="913" spans="1:6" ht="13">
      <c r="A913" s="102"/>
      <c r="B913" s="91"/>
      <c r="C913" s="98"/>
      <c r="D913" s="99"/>
      <c r="E913" s="100"/>
      <c r="F913" s="72"/>
    </row>
    <row r="914" spans="1:6">
      <c r="A914" s="102"/>
      <c r="B914" s="91"/>
      <c r="C914" s="98"/>
      <c r="D914" s="99"/>
      <c r="E914" s="100"/>
      <c r="F914" s="101"/>
    </row>
    <row r="915" spans="1:6">
      <c r="A915" s="97"/>
      <c r="B915" s="91"/>
      <c r="C915" s="98"/>
      <c r="D915" s="99"/>
      <c r="E915" s="100"/>
      <c r="F915" s="101"/>
    </row>
    <row r="916" spans="1:6">
      <c r="A916" s="97"/>
      <c r="B916" s="130"/>
      <c r="C916" s="98"/>
      <c r="D916" s="99"/>
      <c r="E916" s="100"/>
      <c r="F916" s="101"/>
    </row>
    <row r="917" spans="1:6">
      <c r="A917" s="97"/>
      <c r="B917" s="130"/>
      <c r="C917" s="98"/>
      <c r="D917" s="99"/>
      <c r="E917" s="100"/>
      <c r="F917" s="101"/>
    </row>
    <row r="918" spans="1:6" ht="13">
      <c r="A918" s="97"/>
      <c r="B918" s="91"/>
      <c r="C918" s="98"/>
      <c r="D918" s="99"/>
      <c r="E918" s="100"/>
      <c r="F918" s="72"/>
    </row>
    <row r="919" spans="1:6" ht="13">
      <c r="A919" s="52"/>
      <c r="B919" s="91"/>
      <c r="C919" s="92"/>
      <c r="D919" s="93"/>
      <c r="E919" s="56"/>
      <c r="F919" s="57"/>
    </row>
    <row r="920" spans="1:6" ht="13">
      <c r="A920" s="52"/>
      <c r="B920" s="91"/>
      <c r="C920" s="92"/>
      <c r="D920" s="93"/>
      <c r="E920" s="56"/>
      <c r="F920" s="57"/>
    </row>
    <row r="921" spans="1:6" ht="13">
      <c r="A921" s="52"/>
      <c r="B921" s="91"/>
      <c r="C921" s="92"/>
      <c r="D921" s="93"/>
      <c r="E921" s="56"/>
      <c r="F921" s="72"/>
    </row>
    <row r="922" spans="1:6" ht="13">
      <c r="A922" s="52"/>
      <c r="B922" s="91"/>
      <c r="C922" s="92"/>
      <c r="D922" s="93"/>
      <c r="E922" s="56"/>
      <c r="F922" s="57"/>
    </row>
    <row r="923" spans="1:6" ht="13">
      <c r="A923" s="52"/>
      <c r="B923" s="91"/>
      <c r="C923" s="92"/>
      <c r="D923" s="93"/>
      <c r="E923" s="56"/>
      <c r="F923" s="57"/>
    </row>
    <row r="924" spans="1:6" ht="13">
      <c r="A924" s="52"/>
      <c r="B924" s="91"/>
      <c r="C924" s="92"/>
      <c r="D924" s="93"/>
      <c r="E924" s="56"/>
      <c r="F924" s="72"/>
    </row>
    <row r="925" spans="1:6" ht="13">
      <c r="A925" s="52"/>
      <c r="B925" s="91"/>
      <c r="C925" s="92"/>
      <c r="D925" s="93"/>
      <c r="E925" s="56"/>
      <c r="F925" s="57"/>
    </row>
    <row r="926" spans="1:6" ht="13">
      <c r="A926" s="52"/>
      <c r="B926" s="53"/>
      <c r="C926" s="92"/>
      <c r="D926" s="93"/>
      <c r="E926" s="56"/>
      <c r="F926" s="57"/>
    </row>
    <row r="927" spans="1:6" ht="13">
      <c r="A927" s="52"/>
      <c r="B927" s="66"/>
      <c r="C927" s="54"/>
      <c r="D927" s="55"/>
      <c r="E927" s="56"/>
      <c r="F927" s="72"/>
    </row>
    <row r="928" spans="1:6" ht="13">
      <c r="A928" s="52"/>
      <c r="B928" s="66"/>
      <c r="C928" s="54"/>
      <c r="D928" s="55"/>
      <c r="E928" s="56"/>
      <c r="F928" s="57"/>
    </row>
    <row r="929" spans="1:6" ht="13">
      <c r="A929" s="52"/>
      <c r="B929" s="66"/>
      <c r="C929" s="54"/>
      <c r="D929" s="55"/>
      <c r="E929" s="56"/>
      <c r="F929" s="57"/>
    </row>
    <row r="930" spans="1:6" ht="13">
      <c r="A930" s="52"/>
      <c r="B930" s="66"/>
      <c r="C930" s="54"/>
      <c r="D930" s="55"/>
      <c r="E930" s="56"/>
      <c r="F930" s="72"/>
    </row>
    <row r="931" spans="1:6" ht="13">
      <c r="A931" s="52"/>
      <c r="B931" s="65"/>
      <c r="C931" s="92"/>
      <c r="D931" s="93"/>
      <c r="E931" s="56"/>
      <c r="F931" s="57"/>
    </row>
    <row r="932" spans="1:6" ht="13">
      <c r="A932" s="52"/>
      <c r="B932" s="53"/>
      <c r="C932" s="92"/>
      <c r="D932" s="93"/>
      <c r="E932" s="56"/>
      <c r="F932" s="57"/>
    </row>
    <row r="933" spans="1:6" ht="13">
      <c r="A933" s="52"/>
      <c r="B933" s="66"/>
      <c r="C933" s="54"/>
      <c r="D933" s="55"/>
      <c r="E933" s="56"/>
      <c r="F933" s="72"/>
    </row>
    <row r="934" spans="1:6" ht="13">
      <c r="A934" s="82"/>
      <c r="B934" s="143"/>
      <c r="C934" s="95"/>
      <c r="D934" s="95"/>
      <c r="E934" s="56"/>
      <c r="F934" s="57"/>
    </row>
    <row r="935" spans="1:6" ht="13">
      <c r="A935" s="52"/>
      <c r="B935" s="91"/>
      <c r="C935" s="92"/>
      <c r="D935" s="93"/>
      <c r="E935" s="94"/>
      <c r="F935" s="72"/>
    </row>
    <row r="936" spans="1:6" ht="13">
      <c r="A936" s="144"/>
      <c r="B936" s="145"/>
      <c r="C936" s="146"/>
      <c r="D936" s="159"/>
      <c r="E936" s="56"/>
      <c r="F936" s="57"/>
    </row>
    <row r="937" spans="1:6" ht="13">
      <c r="A937" s="144"/>
      <c r="B937" s="145"/>
      <c r="C937" s="146"/>
      <c r="D937" s="147"/>
      <c r="E937" s="56"/>
      <c r="F937" s="111"/>
    </row>
    <row r="938" spans="1:6" ht="13">
      <c r="A938" s="144"/>
      <c r="B938" s="145"/>
      <c r="C938" s="146"/>
      <c r="D938" s="147"/>
      <c r="E938" s="56"/>
      <c r="F938" s="72"/>
    </row>
    <row r="939" spans="1:6" ht="13">
      <c r="A939" s="144"/>
      <c r="B939" s="145"/>
      <c r="C939" s="146"/>
      <c r="D939" s="147"/>
      <c r="E939" s="56"/>
      <c r="F939" s="111"/>
    </row>
    <row r="940" spans="1:6" ht="13">
      <c r="A940" s="144"/>
      <c r="B940" s="148"/>
      <c r="C940" s="149"/>
      <c r="D940" s="150"/>
      <c r="E940" s="151"/>
      <c r="F940" s="152"/>
    </row>
    <row r="941" spans="1:6" ht="13">
      <c r="A941" s="144"/>
      <c r="B941" s="145"/>
      <c r="C941" s="146"/>
      <c r="D941" s="147"/>
      <c r="E941" s="56"/>
      <c r="F941" s="111"/>
    </row>
    <row r="942" spans="1:6" ht="13">
      <c r="A942" s="144"/>
      <c r="B942" s="153"/>
      <c r="C942" s="154"/>
      <c r="D942" s="155"/>
      <c r="E942" s="156"/>
      <c r="F942" s="157"/>
    </row>
    <row r="943" spans="1:6" ht="13">
      <c r="A943" s="144"/>
      <c r="B943" s="145"/>
      <c r="C943" s="146"/>
      <c r="D943" s="147"/>
      <c r="E943" s="56"/>
      <c r="F943" s="111"/>
    </row>
    <row r="944" spans="1:6" ht="13">
      <c r="A944" s="144"/>
      <c r="B944" s="145"/>
      <c r="C944" s="146"/>
      <c r="D944" s="147"/>
      <c r="E944" s="56"/>
      <c r="F944" s="111"/>
    </row>
    <row r="945" spans="1:6" ht="16">
      <c r="A945" s="52"/>
      <c r="B945" s="158"/>
      <c r="C945" s="74"/>
      <c r="D945" s="75"/>
      <c r="E945" s="56"/>
      <c r="F945" s="69"/>
    </row>
    <row r="946" spans="1:6" ht="13">
      <c r="B946" s="145"/>
    </row>
  </sheetData>
  <sheetProtection password="8C52" sheet="1" objects="1" scenarios="1" selectLockedCells="1"/>
  <mergeCells count="45">
    <mergeCell ref="C776:F776"/>
    <mergeCell ref="C777:F777"/>
    <mergeCell ref="C778:F778"/>
    <mergeCell ref="C738:F738"/>
    <mergeCell ref="C770:F770"/>
    <mergeCell ref="C771:F771"/>
    <mergeCell ref="C772:F772"/>
    <mergeCell ref="C773:F773"/>
    <mergeCell ref="C775:F775"/>
    <mergeCell ref="C737:F737"/>
    <mergeCell ref="C348:F348"/>
    <mergeCell ref="C725:F725"/>
    <mergeCell ref="C726:F726"/>
    <mergeCell ref="C727:F727"/>
    <mergeCell ref="C728:F728"/>
    <mergeCell ref="C730:F730"/>
    <mergeCell ref="C731:F731"/>
    <mergeCell ref="C732:F732"/>
    <mergeCell ref="C733:F733"/>
    <mergeCell ref="C735:F735"/>
    <mergeCell ref="C736:F736"/>
    <mergeCell ref="C347:F347"/>
    <mergeCell ref="C292:F292"/>
    <mergeCell ref="C294:F294"/>
    <mergeCell ref="C295:F295"/>
    <mergeCell ref="C296:F296"/>
    <mergeCell ref="C297:F297"/>
    <mergeCell ref="C340:F340"/>
    <mergeCell ref="C341:F341"/>
    <mergeCell ref="C342:F342"/>
    <mergeCell ref="C343:F343"/>
    <mergeCell ref="C345:F345"/>
    <mergeCell ref="C346:F346"/>
    <mergeCell ref="C291:F291"/>
    <mergeCell ref="D47:F47"/>
    <mergeCell ref="D48:F48"/>
    <mergeCell ref="D49:F49"/>
    <mergeCell ref="D50:F50"/>
    <mergeCell ref="D51:F51"/>
    <mergeCell ref="C285:F285"/>
    <mergeCell ref="C286:F286"/>
    <mergeCell ref="C287:F287"/>
    <mergeCell ref="C288:F288"/>
    <mergeCell ref="C289:F289"/>
    <mergeCell ref="C290:F290"/>
  </mergeCells>
  <pageMargins left="1.0236220472440944" right="0.23622047244094491" top="0.74803149606299213" bottom="0.74803149606299213" header="0.31496062992125984" footer="0.31496062992125984"/>
  <pageSetup paperSize="9" orientation="portrait" horizontalDpi="4294967293" verticalDpi="300"/>
  <headerFooter>
    <oddHeader>&amp;LNova TP in disel agregati_x000D_&amp;COrtopedska bolnišnica Valdoltra_x000D_&amp;RPZI  elektro_x000D_</oddHeader>
    <oddFooter>&amp;R&amp;P/&amp;N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1:G87"/>
  <sheetViews>
    <sheetView topLeftCell="A59" zoomScale="150" zoomScaleNormal="150" zoomScalePageLayoutView="150" workbookViewId="0">
      <selection activeCell="E72" sqref="E72"/>
    </sheetView>
  </sheetViews>
  <sheetFormatPr baseColWidth="10" defaultColWidth="7.5703125" defaultRowHeight="12" x14ac:dyDescent="0"/>
  <cols>
    <col min="1" max="1" width="5" style="63" customWidth="1"/>
    <col min="2" max="2" width="38.28515625" style="63" customWidth="1"/>
    <col min="3" max="3" width="4.85546875" style="168" customWidth="1"/>
    <col min="4" max="4" width="5.85546875" style="63" customWidth="1"/>
    <col min="5" max="5" width="10.140625" style="173" customWidth="1"/>
    <col min="6" max="6" width="11.7109375" style="62" customWidth="1"/>
    <col min="7" max="16384" width="7.5703125" style="63"/>
  </cols>
  <sheetData>
    <row r="1" spans="1:6" ht="51" customHeight="1">
      <c r="A1" s="59" t="s">
        <v>721</v>
      </c>
      <c r="B1" s="161" t="s">
        <v>722</v>
      </c>
      <c r="C1" s="89"/>
      <c r="D1" s="84"/>
      <c r="E1" s="56"/>
      <c r="F1" s="69"/>
    </row>
    <row r="2" spans="1:6" ht="16.5" customHeight="1">
      <c r="A2" s="59"/>
      <c r="B2" s="161"/>
      <c r="C2" s="89"/>
      <c r="D2" s="84"/>
      <c r="E2" s="56"/>
      <c r="F2" s="69"/>
    </row>
    <row r="3" spans="1:6" ht="231" customHeight="1">
      <c r="A3" s="52" t="s">
        <v>330</v>
      </c>
      <c r="B3" s="162" t="s">
        <v>723</v>
      </c>
      <c r="C3" s="163"/>
      <c r="D3" s="55"/>
      <c r="E3" s="164"/>
      <c r="F3" s="57"/>
    </row>
    <row r="4" spans="1:6" ht="144">
      <c r="A4" s="52"/>
      <c r="B4" s="162" t="s">
        <v>724</v>
      </c>
      <c r="C4" s="163"/>
      <c r="D4" s="55"/>
      <c r="E4" s="164"/>
      <c r="F4" s="57"/>
    </row>
    <row r="5" spans="1:6" ht="118.5" customHeight="1">
      <c r="A5" s="52"/>
      <c r="B5" s="165" t="s">
        <v>725</v>
      </c>
      <c r="C5" s="163"/>
      <c r="D5" s="55"/>
      <c r="E5" s="164"/>
      <c r="F5" s="57"/>
    </row>
    <row r="6" spans="1:6" ht="156">
      <c r="A6" s="52"/>
      <c r="B6" s="165" t="s">
        <v>726</v>
      </c>
      <c r="C6" s="163"/>
      <c r="D6" s="55"/>
      <c r="E6" s="164"/>
      <c r="F6" s="57"/>
    </row>
    <row r="7" spans="1:6" ht="168.25" customHeight="1">
      <c r="A7" s="52"/>
      <c r="B7" s="166" t="s">
        <v>727</v>
      </c>
      <c r="C7" s="163"/>
      <c r="D7" s="55"/>
      <c r="E7" s="164"/>
      <c r="F7" s="57"/>
    </row>
    <row r="8" spans="1:6" ht="144">
      <c r="A8" s="52"/>
      <c r="B8" s="167" t="s">
        <v>728</v>
      </c>
      <c r="D8" s="60"/>
      <c r="E8" s="164"/>
      <c r="F8" s="57"/>
    </row>
    <row r="9" spans="1:6" ht="177.25" customHeight="1">
      <c r="A9" s="52"/>
      <c r="B9" s="166" t="s">
        <v>729</v>
      </c>
      <c r="D9" s="60"/>
      <c r="E9" s="164"/>
      <c r="F9" s="57"/>
    </row>
    <row r="10" spans="1:6" ht="257.25" customHeight="1">
      <c r="A10" s="70"/>
      <c r="B10" s="167" t="s">
        <v>730</v>
      </c>
      <c r="C10" s="113"/>
      <c r="D10" s="110"/>
      <c r="E10" s="169"/>
      <c r="F10" s="69"/>
    </row>
    <row r="11" spans="1:6" ht="96">
      <c r="A11" s="97"/>
      <c r="B11" s="162" t="s">
        <v>731</v>
      </c>
      <c r="C11" s="170"/>
      <c r="D11" s="84"/>
      <c r="E11" s="169"/>
      <c r="F11" s="111"/>
    </row>
    <row r="12" spans="1:6" ht="60">
      <c r="A12" s="97"/>
      <c r="B12" s="162" t="s">
        <v>732</v>
      </c>
      <c r="C12" s="170"/>
      <c r="D12" s="84"/>
      <c r="E12" s="169"/>
      <c r="F12" s="69"/>
    </row>
    <row r="13" spans="1:6" ht="36">
      <c r="A13" s="52"/>
      <c r="B13" s="162" t="s">
        <v>733</v>
      </c>
      <c r="C13" s="163"/>
      <c r="D13" s="55"/>
      <c r="E13" s="164"/>
      <c r="F13" s="57"/>
    </row>
    <row r="14" spans="1:6" ht="48">
      <c r="A14" s="52"/>
      <c r="B14" s="162" t="s">
        <v>734</v>
      </c>
      <c r="C14" s="163"/>
      <c r="D14" s="55"/>
      <c r="E14" s="164"/>
      <c r="F14" s="57"/>
    </row>
    <row r="15" spans="1:6" ht="72">
      <c r="A15" s="52"/>
      <c r="B15" s="162" t="s">
        <v>735</v>
      </c>
      <c r="C15" s="163"/>
      <c r="D15" s="55"/>
      <c r="E15" s="164"/>
      <c r="F15" s="57"/>
    </row>
    <row r="16" spans="1:6" ht="24">
      <c r="A16" s="52"/>
      <c r="B16" s="171" t="s">
        <v>736</v>
      </c>
      <c r="C16" s="163"/>
      <c r="D16" s="55"/>
      <c r="E16" s="164"/>
      <c r="F16" s="57"/>
    </row>
    <row r="17" spans="1:7" ht="152.5" customHeight="1">
      <c r="A17" s="52"/>
      <c r="B17" s="162" t="s">
        <v>737</v>
      </c>
      <c r="C17" s="163"/>
      <c r="D17" s="55"/>
      <c r="E17" s="164"/>
      <c r="F17" s="57"/>
    </row>
    <row r="18" spans="1:7" ht="60">
      <c r="A18" s="52"/>
      <c r="B18" s="162" t="s">
        <v>738</v>
      </c>
      <c r="C18" s="163"/>
      <c r="D18" s="55"/>
      <c r="E18" s="164"/>
      <c r="F18" s="57"/>
    </row>
    <row r="19" spans="1:7" ht="36">
      <c r="A19" s="52"/>
      <c r="B19" s="171" t="s">
        <v>739</v>
      </c>
      <c r="C19" s="163"/>
      <c r="D19" s="55"/>
      <c r="E19" s="164"/>
      <c r="F19" s="57"/>
    </row>
    <row r="20" spans="1:7" ht="36">
      <c r="A20" s="52"/>
      <c r="B20" s="171" t="s">
        <v>740</v>
      </c>
      <c r="D20" s="60"/>
      <c r="E20" s="164"/>
      <c r="F20" s="57"/>
    </row>
    <row r="21" spans="1:7">
      <c r="B21" s="172" t="s">
        <v>741</v>
      </c>
    </row>
    <row r="22" spans="1:7" ht="16.5" customHeight="1">
      <c r="A22" s="59"/>
      <c r="B22" s="172" t="s">
        <v>742</v>
      </c>
      <c r="C22" s="242"/>
      <c r="D22" s="243"/>
      <c r="E22" s="243"/>
      <c r="F22" s="243"/>
      <c r="G22" s="243"/>
    </row>
    <row r="23" spans="1:7" ht="16.5" customHeight="1">
      <c r="A23" s="59"/>
      <c r="B23" s="172" t="s">
        <v>743</v>
      </c>
      <c r="C23" s="244"/>
      <c r="D23" s="245"/>
      <c r="E23" s="245"/>
      <c r="F23" s="245"/>
      <c r="G23" s="245"/>
    </row>
    <row r="24" spans="1:7" ht="16.5" customHeight="1">
      <c r="A24" s="59"/>
      <c r="B24" s="172" t="s">
        <v>744</v>
      </c>
      <c r="C24" s="240"/>
      <c r="D24" s="241"/>
      <c r="E24" s="241"/>
      <c r="F24" s="241"/>
      <c r="G24" s="241"/>
    </row>
    <row r="25" spans="1:7" ht="13">
      <c r="A25" s="70"/>
      <c r="B25" s="172" t="s">
        <v>745</v>
      </c>
      <c r="C25" s="246"/>
      <c r="D25" s="243"/>
      <c r="E25" s="243"/>
      <c r="F25" s="243"/>
      <c r="G25" s="243"/>
    </row>
    <row r="26" spans="1:7">
      <c r="A26" s="97"/>
      <c r="B26" s="174" t="s">
        <v>746</v>
      </c>
      <c r="C26" s="247"/>
      <c r="D26" s="243"/>
      <c r="E26" s="243"/>
      <c r="F26" s="243"/>
      <c r="G26" s="243"/>
    </row>
    <row r="27" spans="1:7" ht="13">
      <c r="A27" s="97"/>
      <c r="B27" s="171" t="s">
        <v>337</v>
      </c>
      <c r="C27" s="170" t="s">
        <v>293</v>
      </c>
      <c r="D27" s="84">
        <v>2</v>
      </c>
      <c r="E27" s="169"/>
      <c r="F27" s="111">
        <f>D27*E27</f>
        <v>0</v>
      </c>
    </row>
    <row r="28" spans="1:7" ht="13">
      <c r="A28" s="97"/>
      <c r="B28" s="175"/>
      <c r="C28" s="170"/>
      <c r="D28" s="84"/>
      <c r="E28" s="169"/>
      <c r="F28" s="69"/>
    </row>
    <row r="29" spans="1:7" ht="31.5" customHeight="1">
      <c r="A29" s="52" t="s">
        <v>338</v>
      </c>
      <c r="B29" s="162" t="s">
        <v>747</v>
      </c>
      <c r="C29" s="89"/>
      <c r="D29" s="84"/>
      <c r="E29" s="56"/>
      <c r="F29" s="69"/>
      <c r="G29" s="62"/>
    </row>
    <row r="30" spans="1:7" ht="143.25" customHeight="1">
      <c r="A30" s="59"/>
      <c r="B30" s="162" t="s">
        <v>748</v>
      </c>
      <c r="C30" s="89"/>
      <c r="D30" s="84"/>
      <c r="E30" s="56"/>
      <c r="F30" s="69"/>
      <c r="G30" s="62"/>
    </row>
    <row r="31" spans="1:7" ht="30.75" customHeight="1">
      <c r="A31" s="59"/>
      <c r="B31" s="162" t="s">
        <v>749</v>
      </c>
      <c r="C31" s="89"/>
      <c r="D31" s="84"/>
      <c r="E31" s="56"/>
      <c r="F31" s="69"/>
      <c r="G31" s="62"/>
    </row>
    <row r="32" spans="1:7" ht="31.75" customHeight="1">
      <c r="A32" s="59"/>
      <c r="B32" s="162" t="s">
        <v>750</v>
      </c>
      <c r="C32" s="89"/>
      <c r="D32" s="84"/>
      <c r="E32" s="56"/>
      <c r="F32" s="69"/>
      <c r="G32" s="62"/>
    </row>
    <row r="33" spans="1:7" ht="155.75" customHeight="1">
      <c r="A33" s="59"/>
      <c r="B33" s="162" t="s">
        <v>751</v>
      </c>
      <c r="C33" s="89"/>
      <c r="D33" s="84"/>
      <c r="E33" s="56"/>
      <c r="F33" s="69"/>
      <c r="G33" s="62"/>
    </row>
    <row r="34" spans="1:7" ht="41.75" customHeight="1">
      <c r="A34" s="59"/>
      <c r="B34" s="162" t="s">
        <v>752</v>
      </c>
      <c r="C34" s="89"/>
      <c r="D34" s="84"/>
      <c r="E34" s="56"/>
      <c r="F34" s="69"/>
      <c r="G34" s="62"/>
    </row>
    <row r="35" spans="1:7" ht="16.5" customHeight="1">
      <c r="A35" s="59"/>
      <c r="B35" s="162" t="s">
        <v>753</v>
      </c>
      <c r="C35" s="89"/>
      <c r="D35" s="84"/>
      <c r="E35" s="56"/>
      <c r="F35" s="69"/>
      <c r="G35" s="62"/>
    </row>
    <row r="36" spans="1:7" ht="16.5" customHeight="1">
      <c r="A36" s="59"/>
      <c r="B36" s="176" t="s">
        <v>337</v>
      </c>
      <c r="C36" s="89" t="s">
        <v>293</v>
      </c>
      <c r="D36" s="84">
        <v>1</v>
      </c>
      <c r="E36" s="56"/>
      <c r="F36" s="62">
        <f>D36*E36</f>
        <v>0</v>
      </c>
    </row>
    <row r="37" spans="1:7" ht="13">
      <c r="A37" s="97"/>
      <c r="B37" s="65"/>
      <c r="C37" s="170"/>
      <c r="D37" s="84"/>
      <c r="E37" s="169"/>
      <c r="F37" s="69"/>
    </row>
    <row r="38" spans="1:7" ht="24">
      <c r="A38" s="70" t="s">
        <v>351</v>
      </c>
      <c r="B38" s="83" t="s">
        <v>754</v>
      </c>
      <c r="C38" s="113"/>
      <c r="D38" s="110"/>
      <c r="E38" s="169"/>
      <c r="F38" s="69"/>
    </row>
    <row r="39" spans="1:7" ht="26">
      <c r="A39" s="52"/>
      <c r="B39" s="175" t="s">
        <v>755</v>
      </c>
      <c r="C39" s="177" t="s">
        <v>346</v>
      </c>
      <c r="D39" s="93">
        <v>140</v>
      </c>
      <c r="E39" s="164"/>
      <c r="F39" s="111">
        <f>D39*E39</f>
        <v>0</v>
      </c>
    </row>
    <row r="40" spans="1:7" ht="52">
      <c r="A40" s="52"/>
      <c r="B40" s="175" t="s">
        <v>756</v>
      </c>
      <c r="C40" s="163" t="s">
        <v>293</v>
      </c>
      <c r="D40" s="55">
        <v>28</v>
      </c>
      <c r="E40" s="164"/>
      <c r="F40" s="111">
        <f>D40*E40</f>
        <v>0</v>
      </c>
    </row>
    <row r="41" spans="1:7" ht="13">
      <c r="A41" s="97"/>
      <c r="B41" s="175" t="s">
        <v>757</v>
      </c>
      <c r="C41" s="170" t="s">
        <v>346</v>
      </c>
      <c r="D41" s="84">
        <v>25</v>
      </c>
      <c r="E41" s="169"/>
      <c r="F41" s="111">
        <f>D41*E41</f>
        <v>0</v>
      </c>
    </row>
    <row r="42" spans="1:7" ht="13">
      <c r="A42" s="97"/>
      <c r="B42" s="175" t="s">
        <v>758</v>
      </c>
      <c r="C42" s="170" t="s">
        <v>346</v>
      </c>
      <c r="D42" s="84">
        <v>25</v>
      </c>
      <c r="E42" s="169"/>
      <c r="F42" s="111">
        <f>D42*E42</f>
        <v>0</v>
      </c>
    </row>
    <row r="43" spans="1:7" ht="13">
      <c r="A43" s="97"/>
      <c r="B43" s="175" t="s">
        <v>759</v>
      </c>
      <c r="C43" s="170" t="s">
        <v>346</v>
      </c>
      <c r="D43" s="84">
        <v>25</v>
      </c>
      <c r="E43" s="169"/>
      <c r="F43" s="111">
        <f>D43*E43</f>
        <v>0</v>
      </c>
    </row>
    <row r="44" spans="1:7" ht="39">
      <c r="A44" s="97"/>
      <c r="B44" s="65" t="s">
        <v>760</v>
      </c>
      <c r="C44" s="170"/>
      <c r="D44" s="84"/>
      <c r="E44" s="169"/>
      <c r="F44" s="69"/>
    </row>
    <row r="45" spans="1:7" ht="13">
      <c r="A45" s="97"/>
      <c r="B45" s="65"/>
      <c r="C45" s="170"/>
      <c r="D45" s="84"/>
      <c r="E45" s="169"/>
      <c r="F45" s="69"/>
    </row>
    <row r="46" spans="1:7" ht="26">
      <c r="A46" s="97" t="s">
        <v>761</v>
      </c>
      <c r="B46" s="65" t="s">
        <v>762</v>
      </c>
      <c r="C46" s="163"/>
      <c r="D46" s="55"/>
      <c r="E46" s="169"/>
      <c r="F46" s="69"/>
    </row>
    <row r="47" spans="1:7" ht="26">
      <c r="A47" s="52"/>
      <c r="B47" s="175" t="s">
        <v>763</v>
      </c>
      <c r="C47" s="177" t="s">
        <v>346</v>
      </c>
      <c r="D47" s="93">
        <v>780</v>
      </c>
      <c r="E47" s="164"/>
      <c r="F47" s="111">
        <f>D47*E47</f>
        <v>0</v>
      </c>
    </row>
    <row r="48" spans="1:7" ht="13">
      <c r="A48" s="52"/>
      <c r="B48" s="175" t="s">
        <v>764</v>
      </c>
      <c r="C48" s="177" t="s">
        <v>346</v>
      </c>
      <c r="D48" s="93">
        <v>40</v>
      </c>
      <c r="E48" s="164"/>
      <c r="F48" s="111">
        <f>D48*E48</f>
        <v>0</v>
      </c>
    </row>
    <row r="49" spans="1:6" ht="13">
      <c r="A49" s="52"/>
      <c r="B49" s="175" t="s">
        <v>765</v>
      </c>
      <c r="C49" s="177" t="s">
        <v>346</v>
      </c>
      <c r="D49" s="93">
        <v>40</v>
      </c>
      <c r="E49" s="164"/>
      <c r="F49" s="111">
        <f>D49*E49</f>
        <v>0</v>
      </c>
    </row>
    <row r="50" spans="1:6" ht="13">
      <c r="A50" s="52"/>
      <c r="B50" s="175" t="s">
        <v>766</v>
      </c>
      <c r="C50" s="177" t="s">
        <v>767</v>
      </c>
      <c r="D50" s="93">
        <v>50</v>
      </c>
      <c r="E50" s="164"/>
      <c r="F50" s="111">
        <f>D50*E50</f>
        <v>0</v>
      </c>
    </row>
    <row r="51" spans="1:6" ht="52">
      <c r="A51" s="52"/>
      <c r="B51" s="175" t="s">
        <v>756</v>
      </c>
      <c r="C51" s="163" t="s">
        <v>293</v>
      </c>
      <c r="D51" s="55">
        <v>36</v>
      </c>
      <c r="E51" s="164"/>
      <c r="F51" s="111">
        <f>D51*E51</f>
        <v>0</v>
      </c>
    </row>
    <row r="52" spans="1:6" ht="13">
      <c r="A52" s="70"/>
      <c r="B52" s="178"/>
      <c r="C52" s="113"/>
      <c r="D52" s="110"/>
      <c r="E52" s="169"/>
      <c r="F52" s="69"/>
    </row>
    <row r="53" spans="1:6" ht="13">
      <c r="A53" s="52" t="s">
        <v>364</v>
      </c>
      <c r="B53" s="178" t="s">
        <v>768</v>
      </c>
      <c r="C53" s="163"/>
      <c r="D53" s="55"/>
      <c r="E53" s="164"/>
      <c r="F53" s="111"/>
    </row>
    <row r="54" spans="1:6" ht="26">
      <c r="A54" s="52"/>
      <c r="B54" s="179" t="s">
        <v>769</v>
      </c>
      <c r="C54" s="177"/>
      <c r="D54" s="93"/>
      <c r="E54" s="164"/>
      <c r="F54" s="111"/>
    </row>
    <row r="55" spans="1:6" ht="13">
      <c r="A55" s="52"/>
      <c r="B55" s="179" t="s">
        <v>770</v>
      </c>
      <c r="C55" s="177"/>
      <c r="D55" s="93"/>
      <c r="E55" s="164"/>
      <c r="F55" s="111"/>
    </row>
    <row r="56" spans="1:6" ht="13">
      <c r="A56" s="52"/>
      <c r="B56" s="179" t="s">
        <v>771</v>
      </c>
      <c r="D56" s="60"/>
      <c r="E56" s="164"/>
      <c r="F56" s="111"/>
    </row>
    <row r="57" spans="1:6" ht="13">
      <c r="A57" s="144"/>
      <c r="B57" s="180" t="s">
        <v>337</v>
      </c>
      <c r="C57" s="163" t="s">
        <v>293</v>
      </c>
      <c r="D57" s="55">
        <v>1</v>
      </c>
      <c r="E57" s="181"/>
      <c r="F57" s="111">
        <f>D57*E57</f>
        <v>0</v>
      </c>
    </row>
    <row r="58" spans="1:6" ht="13">
      <c r="A58" s="97"/>
      <c r="B58" s="65"/>
      <c r="C58" s="170"/>
      <c r="D58" s="84"/>
      <c r="E58" s="169"/>
      <c r="F58" s="69"/>
    </row>
    <row r="59" spans="1:6" ht="26">
      <c r="A59" s="144" t="s">
        <v>366</v>
      </c>
      <c r="B59" s="180" t="s">
        <v>772</v>
      </c>
      <c r="C59" s="257"/>
      <c r="D59" s="183"/>
      <c r="E59" s="181"/>
      <c r="F59" s="72"/>
    </row>
    <row r="60" spans="1:6" ht="13">
      <c r="A60" s="144"/>
      <c r="B60" s="184" t="s">
        <v>773</v>
      </c>
      <c r="C60" s="182"/>
      <c r="D60" s="183"/>
      <c r="E60" s="181"/>
      <c r="F60" s="72"/>
    </row>
    <row r="61" spans="1:6" ht="13">
      <c r="A61" s="144"/>
      <c r="B61" s="180" t="s">
        <v>774</v>
      </c>
      <c r="C61" s="182"/>
      <c r="D61" s="183"/>
      <c r="E61" s="181"/>
      <c r="F61" s="72"/>
    </row>
    <row r="62" spans="1:6" ht="13">
      <c r="A62" s="144"/>
      <c r="B62" s="180" t="s">
        <v>775</v>
      </c>
      <c r="C62" s="182"/>
      <c r="D62" s="183"/>
      <c r="E62" s="181"/>
      <c r="F62" s="72"/>
    </row>
    <row r="63" spans="1:6" ht="13">
      <c r="A63" s="144"/>
      <c r="B63" s="180" t="s">
        <v>776</v>
      </c>
      <c r="C63" s="182"/>
      <c r="D63" s="183"/>
      <c r="E63" s="181"/>
      <c r="F63" s="72"/>
    </row>
    <row r="64" spans="1:6" ht="13">
      <c r="A64" s="144"/>
      <c r="B64" s="178" t="s">
        <v>777</v>
      </c>
      <c r="C64" s="182"/>
      <c r="D64" s="185"/>
      <c r="E64" s="164"/>
      <c r="F64" s="111"/>
    </row>
    <row r="65" spans="1:6" ht="13">
      <c r="A65" s="144"/>
      <c r="B65" s="53" t="s">
        <v>778</v>
      </c>
      <c r="C65" s="182"/>
      <c r="D65" s="185"/>
      <c r="E65" s="164"/>
      <c r="F65" s="111"/>
    </row>
    <row r="66" spans="1:6" ht="24">
      <c r="A66" s="144"/>
      <c r="B66" s="73" t="s">
        <v>779</v>
      </c>
      <c r="C66" s="182"/>
      <c r="D66" s="185"/>
      <c r="E66" s="164"/>
      <c r="F66" s="111"/>
    </row>
    <row r="67" spans="1:6" ht="24">
      <c r="A67" s="144"/>
      <c r="B67" s="53" t="s">
        <v>780</v>
      </c>
      <c r="C67" s="182"/>
      <c r="D67" s="185"/>
      <c r="E67" s="164"/>
      <c r="F67" s="111"/>
    </row>
    <row r="68" spans="1:6" ht="13">
      <c r="A68" s="144"/>
      <c r="B68" s="65" t="s">
        <v>337</v>
      </c>
      <c r="C68" s="182" t="s">
        <v>293</v>
      </c>
      <c r="D68" s="185">
        <v>1</v>
      </c>
      <c r="E68" s="164"/>
      <c r="F68" s="111">
        <f>D68*E68</f>
        <v>0</v>
      </c>
    </row>
    <row r="69" spans="1:6" ht="13">
      <c r="A69" s="144"/>
      <c r="B69" s="65"/>
      <c r="C69" s="182"/>
      <c r="D69" s="185"/>
      <c r="E69" s="164"/>
      <c r="F69" s="111"/>
    </row>
    <row r="70" spans="1:6" ht="65">
      <c r="A70" s="186" t="s">
        <v>368</v>
      </c>
      <c r="B70" s="65" t="s">
        <v>781</v>
      </c>
      <c r="C70" s="182"/>
      <c r="D70" s="185"/>
      <c r="E70" s="164"/>
      <c r="F70" s="111"/>
    </row>
    <row r="71" spans="1:6" ht="13">
      <c r="A71" s="186"/>
      <c r="B71" s="65" t="s">
        <v>337</v>
      </c>
      <c r="C71" s="182" t="s">
        <v>293</v>
      </c>
      <c r="D71" s="185">
        <v>1</v>
      </c>
      <c r="E71" s="164"/>
      <c r="F71" s="111">
        <f>D71*E71</f>
        <v>0</v>
      </c>
    </row>
    <row r="72" spans="1:6" ht="13">
      <c r="A72" s="186"/>
      <c r="B72" s="65"/>
      <c r="C72" s="182"/>
      <c r="D72" s="185"/>
      <c r="E72" s="164"/>
      <c r="F72" s="111"/>
    </row>
    <row r="73" spans="1:6" ht="26">
      <c r="A73" s="187" t="s">
        <v>370</v>
      </c>
      <c r="B73" s="65" t="s">
        <v>782</v>
      </c>
      <c r="C73" s="170"/>
      <c r="D73" s="84"/>
      <c r="E73" s="169"/>
      <c r="F73" s="69"/>
    </row>
    <row r="74" spans="1:6" ht="13">
      <c r="A74" s="187"/>
      <c r="B74" s="65" t="s">
        <v>783</v>
      </c>
      <c r="C74" s="170" t="s">
        <v>346</v>
      </c>
      <c r="D74" s="84">
        <v>15</v>
      </c>
      <c r="E74" s="169"/>
      <c r="F74" s="111">
        <f>D74*E74</f>
        <v>0</v>
      </c>
    </row>
    <row r="75" spans="1:6" ht="13">
      <c r="A75" s="144"/>
      <c r="B75" s="65"/>
      <c r="C75" s="182"/>
      <c r="D75" s="185"/>
      <c r="E75" s="164"/>
      <c r="F75" s="111"/>
    </row>
    <row r="76" spans="1:6" ht="24">
      <c r="A76" s="52" t="s">
        <v>373</v>
      </c>
      <c r="B76" s="53" t="s">
        <v>784</v>
      </c>
      <c r="C76" s="177"/>
      <c r="D76" s="93"/>
      <c r="E76" s="164"/>
      <c r="F76" s="57"/>
    </row>
    <row r="77" spans="1:6" ht="13">
      <c r="A77" s="52"/>
      <c r="B77" s="66" t="s">
        <v>337</v>
      </c>
      <c r="C77" s="163" t="s">
        <v>293</v>
      </c>
      <c r="D77" s="55">
        <v>1</v>
      </c>
      <c r="E77" s="164"/>
      <c r="F77" s="111">
        <f>D77*E77</f>
        <v>0</v>
      </c>
    </row>
    <row r="78" spans="1:6" ht="16">
      <c r="A78" s="59"/>
      <c r="B78" s="65"/>
      <c r="C78" s="182"/>
      <c r="D78" s="185"/>
      <c r="E78" s="164"/>
      <c r="F78" s="111"/>
    </row>
    <row r="79" spans="1:6" ht="13">
      <c r="A79" s="144" t="s">
        <v>785</v>
      </c>
      <c r="B79" s="53" t="s">
        <v>786</v>
      </c>
      <c r="C79" s="182"/>
      <c r="D79" s="185"/>
      <c r="E79" s="164"/>
      <c r="F79" s="111"/>
    </row>
    <row r="80" spans="1:6" ht="13">
      <c r="A80" s="144"/>
      <c r="B80" s="66" t="s">
        <v>337</v>
      </c>
      <c r="C80" s="182" t="s">
        <v>293</v>
      </c>
      <c r="D80" s="185">
        <v>1</v>
      </c>
      <c r="E80" s="164"/>
      <c r="F80" s="111">
        <f>D80*E80</f>
        <v>0</v>
      </c>
    </row>
    <row r="81" spans="1:6" ht="13">
      <c r="A81" s="144"/>
      <c r="B81" s="66"/>
      <c r="C81" s="182"/>
      <c r="D81" s="185"/>
      <c r="E81" s="164"/>
      <c r="F81" s="111"/>
    </row>
    <row r="82" spans="1:6" ht="13">
      <c r="A82" s="144" t="s">
        <v>541</v>
      </c>
      <c r="B82" s="66" t="s">
        <v>714</v>
      </c>
      <c r="C82" s="182" t="s">
        <v>293</v>
      </c>
      <c r="D82" s="185">
        <v>1</v>
      </c>
      <c r="E82" s="164"/>
      <c r="F82" s="111">
        <f>D82*E82</f>
        <v>0</v>
      </c>
    </row>
    <row r="83" spans="1:6" ht="13">
      <c r="A83" s="144"/>
      <c r="B83" s="66"/>
      <c r="C83" s="182"/>
      <c r="D83" s="185"/>
      <c r="E83" s="164"/>
      <c r="F83" s="111"/>
    </row>
    <row r="84" spans="1:6" ht="39">
      <c r="A84" s="144" t="s">
        <v>787</v>
      </c>
      <c r="B84" s="145" t="s">
        <v>718</v>
      </c>
      <c r="C84" s="182" t="s">
        <v>6</v>
      </c>
      <c r="D84" s="147" t="s">
        <v>313</v>
      </c>
      <c r="E84" s="164">
        <v>1</v>
      </c>
      <c r="F84" s="111">
        <f>SUM(F3:F80)*(E84/100)</f>
        <v>0</v>
      </c>
    </row>
    <row r="85" spans="1:6" ht="13">
      <c r="A85" s="144"/>
      <c r="B85" s="65"/>
      <c r="C85" s="188" t="s">
        <v>6</v>
      </c>
      <c r="D85" s="189" t="s">
        <v>6</v>
      </c>
      <c r="E85" s="190"/>
      <c r="F85" s="152"/>
    </row>
    <row r="86" spans="1:6" s="197" customFormat="1" ht="16">
      <c r="A86" s="191"/>
      <c r="B86" s="192" t="s">
        <v>719</v>
      </c>
      <c r="C86" s="193"/>
      <c r="D86" s="194"/>
      <c r="E86" s="195"/>
      <c r="F86" s="196">
        <f>SUM(F2:F85)</f>
        <v>0</v>
      </c>
    </row>
    <row r="87" spans="1:6" ht="13">
      <c r="A87" s="144"/>
      <c r="B87" s="145"/>
      <c r="C87" s="182"/>
      <c r="D87" s="147"/>
      <c r="E87" s="164"/>
      <c r="F87" s="111"/>
    </row>
  </sheetData>
  <sheetProtection password="8C52" sheet="1" objects="1" scenarios="1" selectLockedCells="1"/>
  <mergeCells count="5">
    <mergeCell ref="C22:G22"/>
    <mergeCell ref="C23:G23"/>
    <mergeCell ref="C24:G24"/>
    <mergeCell ref="C25:G25"/>
    <mergeCell ref="C26:G26"/>
  </mergeCells>
  <pageMargins left="0.75" right="0.75" top="1" bottom="1" header="0" footer="0"/>
  <pageSetup paperSize="9" orientation="portrait" horizontalDpi="4294967293"/>
  <headerFooter>
    <oddHeader>&amp;C&amp;F</oddHeader>
    <oddFooter>&amp;R&amp;P/&amp;N</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1:F30"/>
  <sheetViews>
    <sheetView zoomScale="130" zoomScaleNormal="130" zoomScalePageLayoutView="130" workbookViewId="0">
      <selection activeCell="E18" sqref="E18"/>
    </sheetView>
  </sheetViews>
  <sheetFormatPr baseColWidth="10" defaultColWidth="7.5703125" defaultRowHeight="12" x14ac:dyDescent="0"/>
  <cols>
    <col min="1" max="1" width="4.85546875" style="63" customWidth="1"/>
    <col min="2" max="2" width="35.85546875" style="63" customWidth="1"/>
    <col min="3" max="3" width="4.140625" style="63" customWidth="1"/>
    <col min="4" max="4" width="6.28515625" style="63" customWidth="1"/>
    <col min="5" max="5" width="10.28515625" style="173" customWidth="1"/>
    <col min="6" max="6" width="13.5703125" style="62" customWidth="1"/>
    <col min="7" max="16384" width="7.5703125" style="63"/>
  </cols>
  <sheetData>
    <row r="1" spans="1:6" ht="13">
      <c r="A1" s="144"/>
      <c r="B1" s="145"/>
      <c r="C1" s="146"/>
      <c r="D1" s="147"/>
      <c r="E1" s="164"/>
      <c r="F1" s="111"/>
    </row>
    <row r="2" spans="1:6" ht="48">
      <c r="A2" s="59" t="s">
        <v>788</v>
      </c>
      <c r="B2" s="158" t="s">
        <v>789</v>
      </c>
      <c r="C2" s="146"/>
      <c r="D2" s="147"/>
      <c r="E2" s="164"/>
      <c r="F2" s="111"/>
    </row>
    <row r="3" spans="1:6" ht="13">
      <c r="A3" s="144"/>
      <c r="B3" s="145"/>
      <c r="C3" s="209"/>
      <c r="D3" s="147"/>
      <c r="E3" s="164"/>
      <c r="F3" s="111"/>
    </row>
    <row r="4" spans="1:6" ht="65">
      <c r="A4" s="144"/>
      <c r="B4" s="145" t="s">
        <v>790</v>
      </c>
      <c r="C4" s="146" t="s">
        <v>6</v>
      </c>
      <c r="D4" s="183" t="s">
        <v>6</v>
      </c>
      <c r="E4" s="164"/>
      <c r="F4" s="164"/>
    </row>
    <row r="5" spans="1:6" ht="13">
      <c r="A5" s="144"/>
      <c r="B5" s="145"/>
      <c r="C5" s="146"/>
      <c r="D5" s="147"/>
      <c r="E5" s="164"/>
      <c r="F5" s="111"/>
    </row>
    <row r="6" spans="1:6" ht="13">
      <c r="A6" s="144"/>
      <c r="B6" s="145"/>
      <c r="C6" s="146"/>
      <c r="D6" s="147"/>
      <c r="E6" s="164"/>
      <c r="F6" s="111"/>
    </row>
    <row r="7" spans="1:6" ht="52">
      <c r="A7" s="144" t="s">
        <v>330</v>
      </c>
      <c r="B7" s="145" t="s">
        <v>791</v>
      </c>
      <c r="C7" s="146"/>
      <c r="D7" s="147"/>
      <c r="E7" s="164"/>
      <c r="F7" s="111"/>
    </row>
    <row r="8" spans="1:6" ht="13">
      <c r="A8" s="144"/>
      <c r="B8" s="145" t="s">
        <v>337</v>
      </c>
      <c r="C8" s="146" t="s">
        <v>293</v>
      </c>
      <c r="D8" s="147">
        <v>1</v>
      </c>
      <c r="E8" s="164"/>
      <c r="F8" s="111">
        <f>D8*E8</f>
        <v>0</v>
      </c>
    </row>
    <row r="9" spans="1:6" ht="13">
      <c r="A9" s="144"/>
      <c r="B9" s="145"/>
      <c r="C9" s="146"/>
      <c r="D9" s="147"/>
      <c r="E9" s="164"/>
      <c r="F9" s="111"/>
    </row>
    <row r="10" spans="1:6" ht="26">
      <c r="A10" s="144" t="s">
        <v>338</v>
      </c>
      <c r="B10" s="145" t="s">
        <v>792</v>
      </c>
      <c r="C10" s="146"/>
      <c r="D10" s="147"/>
      <c r="E10" s="164"/>
      <c r="F10" s="111"/>
    </row>
    <row r="11" spans="1:6" ht="13">
      <c r="A11" s="144"/>
      <c r="B11" s="145"/>
      <c r="C11" s="146" t="s">
        <v>346</v>
      </c>
      <c r="D11" s="147">
        <v>480</v>
      </c>
      <c r="E11" s="164"/>
      <c r="F11" s="111">
        <f>D11*E11</f>
        <v>0</v>
      </c>
    </row>
    <row r="12" spans="1:6" ht="13">
      <c r="A12" s="144"/>
      <c r="B12" s="145"/>
      <c r="C12" s="146"/>
      <c r="D12" s="147"/>
      <c r="E12" s="164"/>
      <c r="F12" s="111"/>
    </row>
    <row r="13" spans="1:6" ht="36">
      <c r="A13" s="144" t="s">
        <v>343</v>
      </c>
      <c r="B13" s="53" t="s">
        <v>347</v>
      </c>
      <c r="C13" s="146"/>
      <c r="D13" s="147"/>
      <c r="E13" s="164"/>
      <c r="F13" s="111"/>
    </row>
    <row r="14" spans="1:6" ht="13">
      <c r="A14" s="144"/>
      <c r="B14" s="145" t="s">
        <v>337</v>
      </c>
      <c r="C14" s="146" t="s">
        <v>293</v>
      </c>
      <c r="D14" s="147">
        <v>3</v>
      </c>
      <c r="E14" s="164"/>
      <c r="F14" s="111">
        <f>D14*E14</f>
        <v>0</v>
      </c>
    </row>
    <row r="15" spans="1:6" ht="13">
      <c r="A15" s="144"/>
      <c r="B15" s="145"/>
      <c r="C15" s="146"/>
      <c r="D15" s="147"/>
      <c r="E15" s="164"/>
      <c r="F15" s="111"/>
    </row>
    <row r="16" spans="1:6" ht="36">
      <c r="A16" s="144" t="s">
        <v>348</v>
      </c>
      <c r="B16" s="53" t="s">
        <v>793</v>
      </c>
      <c r="C16" s="146"/>
      <c r="D16" s="147"/>
      <c r="E16" s="164"/>
      <c r="F16" s="111"/>
    </row>
    <row r="17" spans="1:6" ht="13">
      <c r="A17" s="144"/>
      <c r="B17" s="145" t="s">
        <v>337</v>
      </c>
      <c r="C17" s="146" t="s">
        <v>293</v>
      </c>
      <c r="D17" s="147">
        <v>3</v>
      </c>
      <c r="E17" s="164"/>
      <c r="F17" s="111">
        <f>D17*E17</f>
        <v>0</v>
      </c>
    </row>
    <row r="18" spans="1:6" ht="13">
      <c r="A18" s="144"/>
      <c r="B18" s="145"/>
      <c r="C18" s="146"/>
      <c r="D18" s="147"/>
      <c r="E18" s="164"/>
      <c r="F18" s="111"/>
    </row>
    <row r="19" spans="1:6" ht="13">
      <c r="A19" s="144" t="s">
        <v>351</v>
      </c>
      <c r="B19" s="145" t="s">
        <v>712</v>
      </c>
      <c r="C19" s="146" t="s">
        <v>293</v>
      </c>
      <c r="D19" s="147">
        <v>1</v>
      </c>
      <c r="E19" s="164"/>
      <c r="F19" s="111">
        <f>D19*E19</f>
        <v>0</v>
      </c>
    </row>
    <row r="20" spans="1:6" ht="13">
      <c r="A20" s="144"/>
      <c r="B20" s="145"/>
      <c r="C20" s="146"/>
      <c r="D20" s="147"/>
      <c r="E20" s="164"/>
      <c r="F20" s="111"/>
    </row>
    <row r="21" spans="1:6" ht="26">
      <c r="A21" s="144" t="s">
        <v>761</v>
      </c>
      <c r="B21" s="145" t="s">
        <v>794</v>
      </c>
      <c r="C21" s="146"/>
      <c r="D21" s="147"/>
      <c r="E21" s="164"/>
      <c r="F21" s="111"/>
    </row>
    <row r="22" spans="1:6" ht="13">
      <c r="A22" s="144"/>
      <c r="B22" s="145" t="s">
        <v>337</v>
      </c>
      <c r="C22" s="146" t="s">
        <v>293</v>
      </c>
      <c r="D22" s="147">
        <v>1</v>
      </c>
      <c r="E22" s="164"/>
      <c r="F22" s="111">
        <f>D22*E22</f>
        <v>0</v>
      </c>
    </row>
    <row r="23" spans="1:6" ht="13">
      <c r="A23" s="144"/>
      <c r="B23" s="145"/>
      <c r="C23" s="146"/>
      <c r="D23" s="147"/>
      <c r="E23" s="164"/>
      <c r="F23" s="111"/>
    </row>
    <row r="24" spans="1:6" ht="24">
      <c r="A24" s="52" t="s">
        <v>364</v>
      </c>
      <c r="B24" s="53" t="s">
        <v>784</v>
      </c>
      <c r="C24" s="92"/>
      <c r="D24" s="93"/>
      <c r="E24" s="164"/>
      <c r="F24" s="57"/>
    </row>
    <row r="25" spans="1:6" ht="13">
      <c r="A25" s="52"/>
      <c r="B25" s="66" t="s">
        <v>337</v>
      </c>
      <c r="C25" s="198" t="s">
        <v>293</v>
      </c>
      <c r="D25" s="199">
        <v>1</v>
      </c>
      <c r="E25" s="200"/>
      <c r="F25" s="152">
        <f>D25*E25</f>
        <v>0</v>
      </c>
    </row>
    <row r="26" spans="1:6" s="197" customFormat="1" ht="16">
      <c r="A26" s="191"/>
      <c r="B26" s="192" t="s">
        <v>719</v>
      </c>
      <c r="C26" s="201"/>
      <c r="D26" s="194"/>
      <c r="E26" s="195"/>
      <c r="F26" s="196">
        <f>SUM(F8:F25)</f>
        <v>0</v>
      </c>
    </row>
    <row r="27" spans="1:6" ht="13">
      <c r="A27" s="144"/>
      <c r="B27" s="145"/>
      <c r="C27" s="146"/>
      <c r="D27" s="147"/>
      <c r="E27" s="164"/>
      <c r="F27" s="111"/>
    </row>
    <row r="28" spans="1:6" ht="13">
      <c r="A28" s="144"/>
      <c r="B28" s="145"/>
      <c r="C28" s="146"/>
      <c r="D28" s="147"/>
      <c r="E28" s="164"/>
      <c r="F28" s="111"/>
    </row>
    <row r="29" spans="1:6" ht="13">
      <c r="A29" s="144"/>
      <c r="B29" s="145"/>
      <c r="C29" s="146"/>
      <c r="D29" s="147"/>
      <c r="E29" s="164"/>
      <c r="F29" s="111"/>
    </row>
    <row r="30" spans="1:6" ht="13">
      <c r="A30" s="144"/>
      <c r="B30" s="145"/>
      <c r="C30" s="146"/>
      <c r="D30" s="147"/>
      <c r="E30" s="164"/>
      <c r="F30" s="111"/>
    </row>
  </sheetData>
  <sheetProtection password="8C52" sheet="1" objects="1" scenarios="1" selectLockedCells="1"/>
  <phoneticPr fontId="20" type="noConversion"/>
  <pageMargins left="0.7" right="0.7" top="0.75" bottom="0.75" header="0.3" footer="0.3"/>
  <pageSetup paperSize="9" scale="93" orientation="portrait" horizontalDpi="4294967293" verticalDpi="4294967293"/>
  <headerFooter>
    <oddHeader>&amp;C&amp;F</oddHeader>
    <oddFooter>&amp;R&amp;P/&amp;N</oddFooter>
  </headerFooter>
  <colBreaks count="1" manualBreakCount="1">
    <brk id="6"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OBV SKUPNA REKAPITULACIJA</vt:lpstr>
      <vt:lpstr>OBV REKAPITULACIJA GO</vt:lpstr>
      <vt:lpstr>OBV_rek elekt napajanja_GO_dela</vt:lpstr>
      <vt:lpstr>OBV Rekapitulacija EL</vt:lpstr>
      <vt:lpstr>OBV Transf postaja</vt:lpstr>
      <vt:lpstr>OBV DEA</vt:lpstr>
      <vt:lpstr>SN 20 kV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2017-11-02T12:20:25Z</cp:lastPrinted>
  <dcterms:created xsi:type="dcterms:W3CDTF">2008-03-17T13:20:39Z</dcterms:created>
  <dcterms:modified xsi:type="dcterms:W3CDTF">2017-11-02T12:20:40Z</dcterms:modified>
</cp:coreProperties>
</file>